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Εισαγωγή" sheetId="1" state="visible" r:id="rId1"/>
    <sheet xmlns:r="http://schemas.openxmlformats.org/officeDocument/2006/relationships" name="Δεδομένα" sheetId="2" state="visible" r:id="rId2"/>
    <sheet xmlns:r="http://schemas.openxmlformats.org/officeDocument/2006/relationships" name="Περιγραφική Στατιστική" sheetId="3" state="visible" r:id="rId3"/>
    <sheet xmlns:r="http://schemas.openxmlformats.org/officeDocument/2006/relationships" name="F-Test Διακυμάνσεις" sheetId="4" state="visible" r:id="rId4"/>
    <sheet xmlns:r="http://schemas.openxmlformats.org/officeDocument/2006/relationships" name="t-Test Ανεξάρτητα" sheetId="5" state="visible" r:id="rId5"/>
    <sheet xmlns:r="http://schemas.openxmlformats.org/officeDocument/2006/relationships" name="t-Test Ζεύγη (Paired)" sheetId="6" state="visible" r:id="rId6"/>
    <sheet xmlns:r="http://schemas.openxmlformats.org/officeDocument/2006/relationships" name="Αποτελέσματα &amp; Συμπεράσματα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22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color rgb="00FFFFFF"/>
      <sz val="12"/>
    </font>
    <font>
      <name val="Arial"/>
      <b val="1"/>
      <color rgb="00FFFFFF"/>
      <sz val="13"/>
    </font>
    <font>
      <name val="Arial"/>
      <b val="1"/>
      <color rgb="00FFFFFF"/>
      <sz val="11"/>
    </font>
    <font>
      <name val="Arial"/>
      <sz val="11"/>
    </font>
    <font>
      <name val="Arial"/>
      <b val="1"/>
      <color rgb="00FFFFFF"/>
      <sz val="10"/>
    </font>
    <font>
      <name val="Arial"/>
      <color rgb="00000000"/>
      <sz val="11"/>
    </font>
    <font>
      <name val="Arial"/>
      <color rgb="001F3864"/>
      <sz val="11"/>
    </font>
    <font>
      <name val="Arial"/>
      <color rgb="00375623"/>
      <sz val="11"/>
    </font>
    <font>
      <name val="Arial"/>
      <b val="1"/>
      <color rgb="007B3F00"/>
      <sz val="11"/>
    </font>
    <font>
      <name val="Arial"/>
      <b val="1"/>
      <color rgb="00FF0000"/>
      <sz val="11"/>
    </font>
    <font>
      <name val="Arial"/>
      <b val="1"/>
      <color rgb="001F3864"/>
      <sz val="11"/>
    </font>
    <font>
      <name val="Arial"/>
      <b val="1"/>
      <color rgb="00375623"/>
      <sz val="11"/>
    </font>
    <font>
      <name val="Arial"/>
      <b val="1"/>
      <sz val="11"/>
    </font>
    <font>
      <name val="Arial"/>
      <i val="1"/>
      <sz val="10"/>
    </font>
    <font>
      <name val="Arial"/>
      <b val="1"/>
      <color rgb="00C00000"/>
      <sz val="11"/>
    </font>
    <font>
      <name val="Arial"/>
      <b val="1"/>
      <color rgb="00000000"/>
      <sz val="11"/>
    </font>
    <font>
      <name val="Arial"/>
      <b val="1"/>
      <color rgb="00C00000"/>
      <sz val="12"/>
    </font>
    <font>
      <name val="Arial"/>
      <b val="1"/>
      <color rgb="00FFFFFF"/>
      <sz val="14"/>
    </font>
    <font>
      <name val="Arial"/>
      <sz val="10"/>
    </font>
    <font>
      <name val="Arial"/>
      <b val="1"/>
      <sz val="10"/>
    </font>
  </fonts>
  <fills count="23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F2F2F2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FFE6E6"/>
      </patternFill>
    </fill>
    <fill>
      <patternFill patternType="solid">
        <fgColor rgb="009DC3E6"/>
      </patternFill>
    </fill>
    <fill>
      <patternFill patternType="solid">
        <fgColor rgb="00A9D18E"/>
      </patternFill>
    </fill>
    <fill>
      <patternFill patternType="solid">
        <fgColor rgb="00FFD966"/>
      </patternFill>
    </fill>
    <fill>
      <patternFill patternType="solid">
        <fgColor rgb="00BDD7EE"/>
      </patternFill>
    </fill>
    <fill>
      <patternFill patternType="solid">
        <fgColor rgb="002E4057"/>
      </patternFill>
    </fill>
    <fill>
      <patternFill patternType="solid">
        <fgColor rgb="00375623"/>
      </patternFill>
    </fill>
    <fill>
      <patternFill patternType="solid">
        <fgColor rgb="007B3F00"/>
      </patternFill>
    </fill>
    <fill>
      <patternFill patternType="solid">
        <fgColor rgb="00EBF3FB"/>
      </patternFill>
    </fill>
    <fill>
      <patternFill patternType="solid">
        <fgColor rgb="00EBF5E1"/>
      </patternFill>
    </fill>
    <fill>
      <patternFill patternType="solid">
        <fgColor rgb="00FFF9E6"/>
      </patternFill>
    </fill>
    <fill>
      <patternFill patternType="solid">
        <fgColor rgb="00FFC000"/>
      </patternFill>
    </fill>
    <fill>
      <patternFill patternType="solid">
        <fgColor rgb="00C00000"/>
      </patternFill>
    </fill>
    <fill>
      <patternFill patternType="solid">
        <fgColor rgb="00FF8C00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7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164" fontId="8" fillId="6" borderId="1" applyAlignment="1" pivotButton="0" quotePrefix="0" xfId="0">
      <alignment horizontal="center" vertical="center"/>
    </xf>
    <xf numFmtId="164" fontId="9" fillId="7" borderId="1" applyAlignment="1" pivotButton="0" quotePrefix="0" xfId="0">
      <alignment horizontal="center" vertical="center"/>
    </xf>
    <xf numFmtId="164" fontId="10" fillId="8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164" fontId="11" fillId="9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2" fontId="12" fillId="10" borderId="1" applyAlignment="1" pivotButton="0" quotePrefix="0" xfId="0">
      <alignment horizontal="center" vertical="center"/>
    </xf>
    <xf numFmtId="2" fontId="13" fillId="11" borderId="1" applyAlignment="1" pivotButton="0" quotePrefix="0" xfId="0">
      <alignment horizontal="center" vertical="center"/>
    </xf>
    <xf numFmtId="2" fontId="14" fillId="12" borderId="1" applyAlignment="1" pivotButton="0" quotePrefix="0" xfId="0">
      <alignment horizontal="center" vertical="center"/>
    </xf>
    <xf numFmtId="2" fontId="14" fillId="13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3" fillId="2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center" wrapText="1"/>
    </xf>
    <xf numFmtId="0" fontId="2" fillId="14" borderId="1" applyAlignment="1" pivotButton="0" quotePrefix="0" xfId="0">
      <alignment horizontal="center" vertical="center" wrapText="1"/>
    </xf>
    <xf numFmtId="0" fontId="2" fillId="15" borderId="1" applyAlignment="1" pivotButton="0" quotePrefix="0" xfId="0">
      <alignment horizontal="center" vertical="center" wrapText="1"/>
    </xf>
    <xf numFmtId="0" fontId="2" fillId="16" borderId="1" applyAlignment="1" pivotButton="0" quotePrefix="0" xfId="0">
      <alignment horizontal="center" vertical="center" wrapText="1"/>
    </xf>
    <xf numFmtId="0" fontId="14" fillId="4" borderId="1" applyAlignment="1" pivotButton="0" quotePrefix="0" xfId="0">
      <alignment horizontal="left" vertical="center"/>
    </xf>
    <xf numFmtId="2" fontId="8" fillId="6" borderId="1" applyAlignment="1" pivotButton="0" quotePrefix="0" xfId="0">
      <alignment horizontal="center" vertical="center"/>
    </xf>
    <xf numFmtId="0" fontId="15" fillId="17" borderId="1" applyAlignment="1" pivotButton="0" quotePrefix="0" xfId="0">
      <alignment horizontal="left" vertical="center" wrapText="1"/>
    </xf>
    <xf numFmtId="2" fontId="9" fillId="7" borderId="1" applyAlignment="1" pivotButton="0" quotePrefix="0" xfId="0">
      <alignment horizontal="center" vertical="center"/>
    </xf>
    <xf numFmtId="0" fontId="15" fillId="18" borderId="1" applyAlignment="1" pivotButton="0" quotePrefix="0" xfId="0">
      <alignment horizontal="left" vertical="center" wrapText="1"/>
    </xf>
    <xf numFmtId="2" fontId="10" fillId="8" borderId="1" applyAlignment="1" pivotButton="0" quotePrefix="0" xfId="0">
      <alignment horizontal="center" vertical="center"/>
    </xf>
    <xf numFmtId="0" fontId="15" fillId="19" borderId="1" applyAlignment="1" pivotButton="0" quotePrefix="0" xfId="0">
      <alignment horizontal="left" vertical="center" wrapText="1"/>
    </xf>
    <xf numFmtId="0" fontId="14" fillId="5" borderId="1" applyAlignment="1" pivotButton="0" quotePrefix="0" xfId="0">
      <alignment horizontal="left" vertical="center"/>
    </xf>
    <xf numFmtId="0" fontId="12" fillId="20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16" fillId="8" borderId="1" applyAlignment="1" pivotButton="0" quotePrefix="0" xfId="0">
      <alignment horizontal="left" vertical="center" wrapText="1"/>
    </xf>
    <xf numFmtId="0" fontId="2" fillId="14" borderId="0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center" vertical="center"/>
    </xf>
    <xf numFmtId="165" fontId="8" fillId="6" borderId="1" applyAlignment="1" pivotButton="0" quotePrefix="0" xfId="0">
      <alignment horizontal="center" vertical="center"/>
    </xf>
    <xf numFmtId="165" fontId="9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 wrapText="1"/>
    </xf>
    <xf numFmtId="0" fontId="5" fillId="9" borderId="1" applyAlignment="1" pivotButton="0" quotePrefix="0" xfId="0">
      <alignment horizontal="left" vertical="center" wrapText="1"/>
    </xf>
    <xf numFmtId="0" fontId="18" fillId="8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0" fontId="17" fillId="5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0" fontId="4" fillId="21" borderId="1" applyAlignment="1" pivotButton="0" quotePrefix="0" xfId="0">
      <alignment horizontal="center" vertical="center"/>
    </xf>
    <xf numFmtId="0" fontId="14" fillId="8" borderId="1" applyAlignment="1" pivotButton="0" quotePrefix="0" xfId="0">
      <alignment horizontal="left" vertical="center" wrapText="1"/>
    </xf>
    <xf numFmtId="0" fontId="4" fillId="2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left" vertical="center" wrapText="1"/>
    </xf>
    <xf numFmtId="0" fontId="17" fillId="5" borderId="1" applyAlignment="1" pivotButton="0" quotePrefix="0" xfId="0">
      <alignment horizontal="center" vertical="center" wrapText="1"/>
    </xf>
    <xf numFmtId="0" fontId="10" fillId="19" borderId="1" applyAlignment="1" pivotButton="0" quotePrefix="0" xfId="0">
      <alignment horizontal="left" vertical="center" wrapText="1"/>
    </xf>
    <xf numFmtId="0" fontId="19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20" fillId="6" borderId="1" applyAlignment="1" pivotButton="0" quotePrefix="0" xfId="0">
      <alignment horizontal="center" vertical="center" wrapText="1"/>
    </xf>
    <xf numFmtId="165" fontId="20" fillId="6" borderId="1" applyAlignment="1" pivotButton="0" quotePrefix="0" xfId="0">
      <alignment horizontal="center" vertical="center" wrapText="1"/>
    </xf>
    <xf numFmtId="0" fontId="21" fillId="7" borderId="1" applyAlignment="1" pivotButton="0" quotePrefix="0" xfId="0">
      <alignment horizontal="center" vertical="center" wrapText="1"/>
    </xf>
    <xf numFmtId="0" fontId="20" fillId="5" borderId="1" applyAlignment="1" pivotButton="0" quotePrefix="0" xfId="0">
      <alignment horizontal="center" vertical="center" wrapText="1"/>
    </xf>
    <xf numFmtId="165" fontId="20" fillId="5" borderId="1" applyAlignment="1" pivotButton="0" quotePrefix="0" xfId="0">
      <alignment horizontal="center" vertical="center" wrapText="1"/>
    </xf>
    <xf numFmtId="0" fontId="3" fillId="15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15" borderId="1" applyAlignment="1" pivotButton="0" quotePrefix="0" xfId="0">
      <alignment horizontal="center" vertical="center" wrapText="1"/>
    </xf>
    <xf numFmtId="0" fontId="4" fillId="16" borderId="1" applyAlignment="1" pivotButton="0" quotePrefix="0" xfId="0">
      <alignment horizontal="center" vertical="center" wrapText="1"/>
    </xf>
    <xf numFmtId="0" fontId="4" fillId="21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45" customHeight="1">
      <c r="A1" s="1" t="inlineStr">
        <is>
          <t>🚢  T-TEST ΑΝΑΛΥΣΗ ΣΤΗ ΝΑΥΤΙΛΙΑ</t>
        </is>
      </c>
    </row>
    <row r="2">
      <c r="A2" s="2" t="inlineStr">
        <is>
          <t>Εφαρμογή Statistical Analysis ToolPak – Παράδειγμα Ναυτιλιακής Εταιρείας</t>
        </is>
      </c>
    </row>
    <row r="4">
      <c r="A4" s="3" t="inlineStr">
        <is>
          <t>ΠΕΡΙΓΡΑΦΗ ΣΕΝΑΡΙΟΥ</t>
        </is>
      </c>
      <c r="B4" s="26" t="n"/>
      <c r="C4" s="26" t="n"/>
      <c r="D4" s="26" t="n"/>
      <c r="E4" s="26" t="n"/>
      <c r="F4" s="26" t="n"/>
      <c r="G4" s="26" t="n"/>
      <c r="H4" s="27" t="n"/>
    </row>
    <row r="5" ht="30" customHeight="1">
      <c r="A5" s="5" t="inlineStr">
        <is>
          <t>Εταιρεία:</t>
        </is>
      </c>
      <c r="B5" s="6" t="inlineStr">
        <is>
          <t>AEGEAN MARITIME S.A. – Ναυτιλιακή εταιρεία με στόλο δεξαμενόπλοιων</t>
        </is>
      </c>
      <c r="C5" s="26" t="n"/>
      <c r="D5" s="26" t="n"/>
      <c r="E5" s="26" t="n"/>
      <c r="F5" s="26" t="n"/>
      <c r="G5" s="26" t="n"/>
      <c r="H5" s="27" t="n"/>
    </row>
    <row r="6" ht="30" customHeight="1">
      <c r="A6" s="5" t="inlineStr">
        <is>
          <t>Πρόβλημα:</t>
        </is>
      </c>
      <c r="B6" s="6" t="inlineStr">
        <is>
          <t>Η εταιρεία εξετάζει αν η χρήση νέου συστήματος πλοήγησης (GPS-AI) μειώνει τον χρόνο διέλευσης (ώρες) σε δρομολόγια Πειραιάς-Αλεξάνδρεια.</t>
        </is>
      </c>
      <c r="C6" s="26" t="n"/>
      <c r="D6" s="26" t="n"/>
      <c r="E6" s="26" t="n"/>
      <c r="F6" s="26" t="n"/>
      <c r="G6" s="26" t="n"/>
      <c r="H6" s="27" t="n"/>
    </row>
    <row r="7" ht="30" customHeight="1">
      <c r="A7" s="5" t="inlineStr">
        <is>
          <t>Δεδομένα:</t>
        </is>
      </c>
      <c r="B7" s="6" t="inlineStr">
        <is>
          <t>20 δρομολόγια ΠΡΙΝ (παλαιό σύστημα) vs 20 δρομολόγια ΜΕΤΑ (νέο GPS-AI σύστημα)</t>
        </is>
      </c>
      <c r="C7" s="26" t="n"/>
      <c r="D7" s="26" t="n"/>
      <c r="E7" s="26" t="n"/>
      <c r="F7" s="26" t="n"/>
      <c r="G7" s="26" t="n"/>
      <c r="H7" s="27" t="n"/>
    </row>
    <row r="8" ht="30" customHeight="1">
      <c r="A8" s="5" t="inlineStr">
        <is>
          <t>Στόχος:</t>
        </is>
      </c>
      <c r="B8" s="6" t="inlineStr">
        <is>
          <t>Έλεγχος αν υπάρχει στατιστικά σημαντική διαφορά στον μέσο χρόνο ταξιδιού (α=0.05)</t>
        </is>
      </c>
      <c r="C8" s="26" t="n"/>
      <c r="D8" s="26" t="n"/>
      <c r="E8" s="26" t="n"/>
      <c r="F8" s="26" t="n"/>
      <c r="G8" s="26" t="n"/>
      <c r="H8" s="27" t="n"/>
    </row>
    <row r="9" ht="30" customHeight="1">
      <c r="A9" s="5" t="inlineStr">
        <is>
          <t>T-Test:</t>
        </is>
      </c>
      <c r="B9" s="6" t="inlineStr">
        <is>
          <t>Two-Sample t-Test (Ανεξάρτητα δείγματα) με χρήση Excel Analysis ToolPak</t>
        </is>
      </c>
      <c r="C9" s="26" t="n"/>
      <c r="D9" s="26" t="n"/>
      <c r="E9" s="26" t="n"/>
      <c r="F9" s="26" t="n"/>
      <c r="G9" s="26" t="n"/>
      <c r="H9" s="27" t="n"/>
    </row>
    <row r="11">
      <c r="A11" s="3" t="inlineStr">
        <is>
          <t>ΔΟΜΗ ΑΡΧΕΙΟΥ</t>
        </is>
      </c>
      <c r="B11" s="26" t="n"/>
      <c r="C11" s="26" t="n"/>
      <c r="D11" s="26" t="n"/>
      <c r="E11" s="26" t="n"/>
      <c r="F11" s="26" t="n"/>
      <c r="G11" s="26" t="n"/>
      <c r="H11" s="27" t="n"/>
    </row>
    <row r="12">
      <c r="A12" s="7" t="inlineStr">
        <is>
          <t>Φύλλο 1 – Εισαγωγή</t>
        </is>
      </c>
      <c r="B12" s="8" t="inlineStr">
        <is>
          <t>Περιγραφή σεναρίου και οδηγίες χρήσης</t>
        </is>
      </c>
      <c r="C12" s="26" t="n"/>
      <c r="D12" s="26" t="n"/>
      <c r="E12" s="26" t="n"/>
      <c r="F12" s="26" t="n"/>
      <c r="G12" s="26" t="n"/>
      <c r="H12" s="27" t="n"/>
    </row>
    <row r="13">
      <c r="A13" s="7" t="inlineStr">
        <is>
          <t>Φύλλο 2 – Δεδομένα</t>
        </is>
      </c>
      <c r="B13" s="9" t="inlineStr">
        <is>
          <t>Πρωτογενή δεδομένα δρομολογίων (χρόνος διέλευσης σε ώρες)</t>
        </is>
      </c>
      <c r="C13" s="26" t="n"/>
      <c r="D13" s="26" t="n"/>
      <c r="E13" s="26" t="n"/>
      <c r="F13" s="26" t="n"/>
      <c r="G13" s="26" t="n"/>
      <c r="H13" s="27" t="n"/>
    </row>
    <row r="14">
      <c r="A14" s="7" t="inlineStr">
        <is>
          <t>Φύλλο 3 – Descriptive Stats</t>
        </is>
      </c>
      <c r="B14" s="8" t="inlineStr">
        <is>
          <t>Περιγραφική στατιστική &amp; για τις 2 ομάδες</t>
        </is>
      </c>
      <c r="C14" s="26" t="n"/>
      <c r="D14" s="26" t="n"/>
      <c r="E14" s="26" t="n"/>
      <c r="F14" s="26" t="n"/>
      <c r="G14" s="26" t="n"/>
      <c r="H14" s="27" t="n"/>
    </row>
    <row r="15">
      <c r="A15" s="7" t="inlineStr">
        <is>
          <t>Φύλλο 4 – F-Test Variances</t>
        </is>
      </c>
      <c r="B15" s="9" t="inlineStr">
        <is>
          <t>F-Test ισότητας διακυμάνσεων (προϋπόθεση για t-Test)</t>
        </is>
      </c>
      <c r="C15" s="26" t="n"/>
      <c r="D15" s="26" t="n"/>
      <c r="E15" s="26" t="n"/>
      <c r="F15" s="26" t="n"/>
      <c r="G15" s="26" t="n"/>
      <c r="H15" s="27" t="n"/>
    </row>
    <row r="16">
      <c r="A16" s="7" t="inlineStr">
        <is>
          <t>Φύλλο 5 – t-Test Ανεξάρτητα</t>
        </is>
      </c>
      <c r="B16" s="8" t="inlineStr">
        <is>
          <t>Two-Sample t-Test (ανεξάρτητα δείγματα)</t>
        </is>
      </c>
      <c r="C16" s="26" t="n"/>
      <c r="D16" s="26" t="n"/>
      <c r="E16" s="26" t="n"/>
      <c r="F16" s="26" t="n"/>
      <c r="G16" s="26" t="n"/>
      <c r="H16" s="27" t="n"/>
    </row>
    <row r="17">
      <c r="A17" s="7" t="inlineStr">
        <is>
          <t>Φύλλο 6 – t-Test Ζεύγη</t>
        </is>
      </c>
      <c r="B17" s="9" t="inlineStr">
        <is>
          <t>Paired t-Test (ζευγαρωτά δείγματα – εναλλακτική ανάλυση)</t>
        </is>
      </c>
      <c r="C17" s="26" t="n"/>
      <c r="D17" s="26" t="n"/>
      <c r="E17" s="26" t="n"/>
      <c r="F17" s="26" t="n"/>
      <c r="G17" s="26" t="n"/>
      <c r="H17" s="27" t="n"/>
    </row>
    <row r="18">
      <c r="A18" s="7" t="inlineStr">
        <is>
          <t>Φύλλο 7 – Αποτελέσματα</t>
        </is>
      </c>
      <c r="B18" s="8" t="inlineStr">
        <is>
          <t>Σύνοψη αποτελεσμάτων &amp; επιχειρηματικά συμπεράσματα</t>
        </is>
      </c>
      <c r="C18" s="26" t="n"/>
      <c r="D18" s="26" t="n"/>
      <c r="E18" s="26" t="n"/>
      <c r="F18" s="26" t="n"/>
      <c r="G18" s="26" t="n"/>
      <c r="H18" s="27" t="n"/>
    </row>
  </sheetData>
  <mergeCells count="16">
    <mergeCell ref="A4:H4"/>
    <mergeCell ref="B14:H14"/>
    <mergeCell ref="B8:H8"/>
    <mergeCell ref="B17:H17"/>
    <mergeCell ref="B9:H9"/>
    <mergeCell ref="B13:H13"/>
    <mergeCell ref="B18:H18"/>
    <mergeCell ref="A2:H2"/>
    <mergeCell ref="B12:H12"/>
    <mergeCell ref="B6:H6"/>
    <mergeCell ref="B16:H16"/>
    <mergeCell ref="A11:H11"/>
    <mergeCell ref="B15:H15"/>
    <mergeCell ref="B7:H7"/>
    <mergeCell ref="A1:H1"/>
    <mergeCell ref="B5:H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0" customWidth="1" min="3" max="3"/>
    <col width="16" customWidth="1" min="4" max="4"/>
    <col width="16" customWidth="1" min="5" max="5"/>
    <col width="14" customWidth="1" min="6" max="6"/>
  </cols>
  <sheetData>
    <row r="1" ht="35" customHeight="1">
      <c r="A1" s="10" t="inlineStr">
        <is>
          <t>ΔΕΔΟΜΕΝΑ ΔΡΟΜΟΛΟΓΙΩΝ – ΧΡΟΝΟΣ ΔΙΕΛΕΥΣΗΣ ΠΕΙΡΑΙΑΣ-ΑΛΕΞΑΝΔΡΕΙΑ (ώρες)</t>
        </is>
      </c>
    </row>
    <row r="2">
      <c r="A2" s="11" t="inlineStr">
        <is>
          <t>Μεταβλητή: Χρόνος Διέλευσης (ώρες) | Παλαιό Σύστημα vs Νέο GPS-AI Σύστημα | n=20 δρομολόγια ανά ομάδα</t>
        </is>
      </c>
    </row>
    <row r="3" ht="45" customHeight="1">
      <c r="A3" s="12" t="inlineStr">
        <is>
          <t>Α/Α
Δρομολογίου</t>
        </is>
      </c>
      <c r="B3" s="12" t="inlineStr">
        <is>
          <t>Ημερομηνία
Αναχώρησης</t>
        </is>
      </c>
      <c r="C3" s="12" t="inlineStr">
        <is>
          <t>Πλοίο</t>
        </is>
      </c>
      <c r="D3" s="12" t="inlineStr">
        <is>
          <t>ΠΡΙΝ
(Παλαιό Σύστημα)
Ώρες</t>
        </is>
      </c>
      <c r="E3" s="12" t="inlineStr">
        <is>
          <t>ΜΕΤΑ
(GPS-AI Σύστημα)
Ώρες</t>
        </is>
      </c>
      <c r="F3" s="12" t="inlineStr">
        <is>
          <t>Διαφορά
(ΠΡΙΝ - ΜΕΤΑ)</t>
        </is>
      </c>
    </row>
    <row r="4">
      <c r="A4" s="13" t="n">
        <v>1</v>
      </c>
      <c r="B4" s="13" t="inlineStr">
        <is>
          <t>15/01/2023</t>
        </is>
      </c>
      <c r="C4" s="14" t="inlineStr">
        <is>
          <t>AEGEAN STAR</t>
        </is>
      </c>
      <c r="D4" s="15" t="n">
        <v>62</v>
      </c>
      <c r="E4" s="16" t="n">
        <v>60.1</v>
      </c>
      <c r="F4" s="17" t="n">
        <v>1.9</v>
      </c>
    </row>
    <row r="5">
      <c r="A5" s="18" t="n">
        <v>2</v>
      </c>
      <c r="B5" s="18" t="inlineStr">
        <is>
          <t>15/01/2023</t>
        </is>
      </c>
      <c r="C5" s="19" t="inlineStr">
        <is>
          <t>POSEIDON I</t>
        </is>
      </c>
      <c r="D5" s="15" t="n">
        <v>61.9</v>
      </c>
      <c r="E5" s="16" t="n">
        <v>54.1</v>
      </c>
      <c r="F5" s="17" t="n">
        <v>7.8</v>
      </c>
    </row>
    <row r="6">
      <c r="A6" s="13" t="n">
        <v>3</v>
      </c>
      <c r="B6" s="13" t="inlineStr">
        <is>
          <t>15/01/2023</t>
        </is>
      </c>
      <c r="C6" s="14" t="inlineStr">
        <is>
          <t>TRITON II</t>
        </is>
      </c>
      <c r="D6" s="15" t="n">
        <v>62.1</v>
      </c>
      <c r="E6" s="16" t="n">
        <v>57.6</v>
      </c>
      <c r="F6" s="17" t="n">
        <v>4.5</v>
      </c>
    </row>
    <row r="7">
      <c r="A7" s="18" t="n">
        <v>4</v>
      </c>
      <c r="B7" s="18" t="inlineStr">
        <is>
          <t>15/01/2023</t>
        </is>
      </c>
      <c r="C7" s="19" t="inlineStr">
        <is>
          <t>THETIS</t>
        </is>
      </c>
      <c r="D7" s="15" t="n">
        <v>65</v>
      </c>
      <c r="E7" s="16" t="n">
        <v>60</v>
      </c>
      <c r="F7" s="17" t="n">
        <v>5</v>
      </c>
    </row>
    <row r="8">
      <c r="A8" s="13" t="n">
        <v>5</v>
      </c>
      <c r="B8" s="13" t="inlineStr">
        <is>
          <t>15/02/2023</t>
        </is>
      </c>
      <c r="C8" s="14" t="inlineStr">
        <is>
          <t>NEREUS</t>
        </is>
      </c>
      <c r="D8" s="15" t="n">
        <v>62.1</v>
      </c>
      <c r="E8" s="16" t="n">
        <v>61.1</v>
      </c>
      <c r="F8" s="17" t="n">
        <v>1</v>
      </c>
    </row>
    <row r="9">
      <c r="A9" s="18" t="n">
        <v>6</v>
      </c>
      <c r="B9" s="18" t="inlineStr">
        <is>
          <t>15/02/2023</t>
        </is>
      </c>
      <c r="C9" s="19" t="inlineStr">
        <is>
          <t>PROTEUS</t>
        </is>
      </c>
      <c r="D9" s="15" t="n">
        <v>57.3</v>
      </c>
      <c r="E9" s="16" t="n">
        <v>57.8</v>
      </c>
      <c r="F9" s="20" t="n">
        <v>-0.5</v>
      </c>
    </row>
    <row r="10">
      <c r="A10" s="13" t="n">
        <v>7</v>
      </c>
      <c r="B10" s="13" t="inlineStr">
        <is>
          <t>15/02/2023</t>
        </is>
      </c>
      <c r="C10" s="14" t="inlineStr">
        <is>
          <t>ARGO</t>
        </is>
      </c>
      <c r="D10" s="15" t="n">
        <v>63.7</v>
      </c>
      <c r="E10" s="16" t="n">
        <v>59.6</v>
      </c>
      <c r="F10" s="17" t="n">
        <v>4.1</v>
      </c>
    </row>
    <row r="11">
      <c r="A11" s="18" t="n">
        <v>8</v>
      </c>
      <c r="B11" s="18" t="inlineStr">
        <is>
          <t>15/02/2023</t>
        </is>
      </c>
      <c r="C11" s="19" t="inlineStr">
        <is>
          <t>ZEUS</t>
        </is>
      </c>
      <c r="D11" s="15" t="n">
        <v>61.6</v>
      </c>
      <c r="E11" s="16" t="n">
        <v>59.2</v>
      </c>
      <c r="F11" s="17" t="n">
        <v>2.4</v>
      </c>
    </row>
    <row r="12">
      <c r="A12" s="13" t="n">
        <v>9</v>
      </c>
      <c r="B12" s="13" t="inlineStr">
        <is>
          <t>15/03/2023</t>
        </is>
      </c>
      <c r="C12" s="14" t="inlineStr">
        <is>
          <t>APOLLO</t>
        </is>
      </c>
      <c r="D12" s="15" t="n">
        <v>61.7</v>
      </c>
      <c r="E12" s="16" t="n">
        <v>60.8</v>
      </c>
      <c r="F12" s="17" t="n">
        <v>0.9</v>
      </c>
    </row>
    <row r="13">
      <c r="A13" s="18" t="n">
        <v>10</v>
      </c>
      <c r="B13" s="18" t="inlineStr">
        <is>
          <t>15/03/2023</t>
        </is>
      </c>
      <c r="C13" s="19" t="inlineStr">
        <is>
          <t>HERMES</t>
        </is>
      </c>
      <c r="D13" s="15" t="n">
        <v>62.9</v>
      </c>
      <c r="E13" s="16" t="n">
        <v>55.2</v>
      </c>
      <c r="F13" s="17" t="n">
        <v>7.7</v>
      </c>
    </row>
    <row r="14">
      <c r="A14" s="13" t="n">
        <v>11</v>
      </c>
      <c r="B14" s="13" t="inlineStr">
        <is>
          <t>15/03/2023</t>
        </is>
      </c>
      <c r="C14" s="14" t="inlineStr">
        <is>
          <t>AEGEAN STAR</t>
        </is>
      </c>
      <c r="D14" s="15" t="n">
        <v>63.3</v>
      </c>
      <c r="E14" s="16" t="n">
        <v>60.2</v>
      </c>
      <c r="F14" s="17" t="n">
        <v>3.1</v>
      </c>
    </row>
    <row r="15">
      <c r="A15" s="18" t="n">
        <v>12</v>
      </c>
      <c r="B15" s="18" t="inlineStr">
        <is>
          <t>15/03/2023</t>
        </is>
      </c>
      <c r="C15" s="19" t="inlineStr">
        <is>
          <t>POSEIDON I</t>
        </is>
      </c>
      <c r="D15" s="15" t="n">
        <v>66.59999999999999</v>
      </c>
      <c r="E15" s="16" t="n">
        <v>54</v>
      </c>
      <c r="F15" s="17" t="n">
        <v>12.6</v>
      </c>
    </row>
    <row r="16">
      <c r="A16" s="13" t="n">
        <v>13</v>
      </c>
      <c r="B16" s="13" t="inlineStr">
        <is>
          <t>15/04/2023</t>
        </is>
      </c>
      <c r="C16" s="14" t="inlineStr">
        <is>
          <t>TRITON II</t>
        </is>
      </c>
      <c r="D16" s="15" t="n">
        <v>64.8</v>
      </c>
      <c r="E16" s="16" t="n">
        <v>50.6</v>
      </c>
      <c r="F16" s="17" t="n">
        <v>14.2</v>
      </c>
    </row>
    <row r="17">
      <c r="A17" s="18" t="n">
        <v>14</v>
      </c>
      <c r="B17" s="18" t="inlineStr">
        <is>
          <t>15/04/2023</t>
        </is>
      </c>
      <c r="C17" s="19" t="inlineStr">
        <is>
          <t>THETIS</t>
        </is>
      </c>
      <c r="D17" s="15" t="n">
        <v>62.9</v>
      </c>
      <c r="E17" s="16" t="n">
        <v>56.7</v>
      </c>
      <c r="F17" s="17" t="n">
        <v>6.2</v>
      </c>
    </row>
    <row r="18">
      <c r="A18" s="13" t="n">
        <v>15</v>
      </c>
      <c r="B18" s="13" t="inlineStr">
        <is>
          <t>15/04/2023</t>
        </is>
      </c>
      <c r="C18" s="14" t="inlineStr">
        <is>
          <t>NEREUS</t>
        </is>
      </c>
      <c r="D18" s="15" t="n">
        <v>59.9</v>
      </c>
      <c r="E18" s="16" t="n">
        <v>55.8</v>
      </c>
      <c r="F18" s="17" t="n">
        <v>4.1</v>
      </c>
    </row>
    <row r="19">
      <c r="A19" s="18" t="n">
        <v>16</v>
      </c>
      <c r="B19" s="18" t="inlineStr">
        <is>
          <t>15/04/2023</t>
        </is>
      </c>
      <c r="C19" s="19" t="inlineStr">
        <is>
          <t>PROTEUS</t>
        </is>
      </c>
      <c r="D19" s="15" t="n">
        <v>58.9</v>
      </c>
      <c r="E19" s="16" t="n">
        <v>61.1</v>
      </c>
      <c r="F19" s="20" t="n">
        <v>-2.2</v>
      </c>
    </row>
    <row r="20">
      <c r="A20" s="13" t="n">
        <v>17</v>
      </c>
      <c r="B20" s="13" t="inlineStr">
        <is>
          <t>15/05/2023</t>
        </is>
      </c>
      <c r="C20" s="14" t="inlineStr">
        <is>
          <t>ARGO</t>
        </is>
      </c>
      <c r="D20" s="15" t="n">
        <v>63.4</v>
      </c>
      <c r="E20" s="16" t="n">
        <v>60.5</v>
      </c>
      <c r="F20" s="17" t="n">
        <v>2.9</v>
      </c>
    </row>
    <row r="21">
      <c r="A21" s="18" t="n">
        <v>18</v>
      </c>
      <c r="B21" s="18" t="inlineStr">
        <is>
          <t>15/05/2023</t>
        </is>
      </c>
      <c r="C21" s="19" t="inlineStr">
        <is>
          <t>ZEUS</t>
        </is>
      </c>
      <c r="D21" s="15" t="n">
        <v>67.09999999999999</v>
      </c>
      <c r="E21" s="16" t="n">
        <v>54.8</v>
      </c>
      <c r="F21" s="17" t="n">
        <v>12.3</v>
      </c>
    </row>
    <row r="22">
      <c r="A22" s="13" t="n">
        <v>19</v>
      </c>
      <c r="B22" s="13" t="inlineStr">
        <is>
          <t>15/05/2023</t>
        </is>
      </c>
      <c r="C22" s="14" t="inlineStr">
        <is>
          <t>APOLLO</t>
        </is>
      </c>
      <c r="D22" s="15" t="n">
        <v>62.6</v>
      </c>
      <c r="E22" s="16" t="n">
        <v>61</v>
      </c>
      <c r="F22" s="17" t="n">
        <v>1.6</v>
      </c>
    </row>
    <row r="23">
      <c r="A23" s="18" t="n">
        <v>20</v>
      </c>
      <c r="B23" s="18" t="inlineStr">
        <is>
          <t>15/05/2023</t>
        </is>
      </c>
      <c r="C23" s="19" t="inlineStr">
        <is>
          <t>HERMES</t>
        </is>
      </c>
      <c r="D23" s="15" t="n">
        <v>62.1</v>
      </c>
      <c r="E23" s="16" t="n">
        <v>55.5</v>
      </c>
      <c r="F23" s="17" t="n">
        <v>6.6</v>
      </c>
    </row>
    <row r="24">
      <c r="A24" s="21" t="inlineStr">
        <is>
          <t>ΜΕΣΟΣ ΟΡΟΣ</t>
        </is>
      </c>
      <c r="B24" s="26" t="n"/>
      <c r="C24" s="27" t="n"/>
      <c r="D24" s="22">
        <f>AVERAGE(D4:D23)</f>
        <v/>
      </c>
      <c r="E24" s="23">
        <f>AVERAGE(E4:E23)</f>
        <v/>
      </c>
      <c r="F24" s="24">
        <f>AVERAGE(F4:F23)</f>
        <v/>
      </c>
    </row>
    <row r="25">
      <c r="A25" s="5" t="inlineStr">
        <is>
          <t>ΤΥΠΙΚΗ ΑΠΟΚΛΙΣΗ</t>
        </is>
      </c>
      <c r="B25" s="26" t="n"/>
      <c r="C25" s="27" t="n"/>
      <c r="D25" s="25">
        <f>STDEV(D4:D23)</f>
        <v/>
      </c>
      <c r="E25" s="25">
        <f>STDEV(E4:E23)</f>
        <v/>
      </c>
      <c r="F25" s="25">
        <f>STDEV(F4:F23)</f>
        <v/>
      </c>
    </row>
  </sheetData>
  <mergeCells count="4">
    <mergeCell ref="A2:F2"/>
    <mergeCell ref="A24:C24"/>
    <mergeCell ref="A1:F1"/>
    <mergeCell ref="A25:C2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25" customWidth="1" min="3" max="3"/>
    <col width="14" customWidth="1" min="4" max="4"/>
    <col width="25" customWidth="1" min="5" max="5"/>
    <col width="14" customWidth="1" min="6" max="6"/>
    <col width="30" customWidth="1" min="7" max="7"/>
  </cols>
  <sheetData>
    <row r="1" ht="35" customHeight="1">
      <c r="A1" s="28" t="inlineStr">
        <is>
          <t>ΠΕΡΙΓΡΑΦΙΚΗ ΣΤΑΤΙΣΤΙΚΗ – ΧΡΟΝΟΣ ΔΙΕΛΕΥΣΗΣ ΠΕΙΡΑΙΑΣ-ΑΛΕΞΑΝΔΡΕΙΑ</t>
        </is>
      </c>
    </row>
    <row r="2">
      <c r="A2" s="29" t="inlineStr">
        <is>
          <t>Δεδομένα ανακτώνται αυτόματα από το φύλλο 'Δεδομένα'</t>
        </is>
      </c>
    </row>
    <row r="3">
      <c r="A3" s="4" t="n"/>
      <c r="B3" s="30" t="inlineStr">
        <is>
          <t>ΠΡΙΝ (Παλαιό Σύστημα)</t>
        </is>
      </c>
      <c r="C3" s="27" t="n"/>
      <c r="D3" s="31" t="inlineStr">
        <is>
          <t>ΜΕΤΑ (GPS-AI Σύστημα)</t>
        </is>
      </c>
      <c r="E3" s="27" t="n"/>
      <c r="F3" s="32" t="inlineStr">
        <is>
          <t>ΣΥΓΚΡΙΣΗ</t>
        </is>
      </c>
      <c r="G3" s="27" t="n"/>
    </row>
    <row r="4" ht="35" customHeight="1">
      <c r="A4" s="12" t="inlineStr">
        <is>
          <t>Στατιστικό Μέτρο</t>
        </is>
      </c>
      <c r="B4" s="12" t="inlineStr">
        <is>
          <t>Τιμή (ώρες)</t>
        </is>
      </c>
      <c r="C4" s="12" t="inlineStr">
        <is>
          <t>Ερμηνεία</t>
        </is>
      </c>
      <c r="D4" s="12" t="inlineStr">
        <is>
          <t>Τιμή (ώρες)</t>
        </is>
      </c>
      <c r="E4" s="12" t="inlineStr">
        <is>
          <t>Ερμηνεία</t>
        </is>
      </c>
      <c r="F4" s="12" t="inlineStr">
        <is>
          <t>Δείκτης</t>
        </is>
      </c>
      <c r="G4" s="12" t="inlineStr">
        <is>
          <t>Ερμηνεία</t>
        </is>
      </c>
    </row>
    <row r="5" ht="25" customHeight="1">
      <c r="A5" s="33" t="inlineStr">
        <is>
          <t>Μέσος Όρος (Mean)</t>
        </is>
      </c>
      <c r="B5" s="34">
        <f>AVERAGE(Δεδομένα!D4:D23)</f>
        <v/>
      </c>
      <c r="C5" s="35" t="inlineStr">
        <is>
          <t>Μέσος χρόνος δρομολογίου</t>
        </is>
      </c>
      <c r="D5" s="36">
        <f>AVERAGE(Δεδομένα!E4:E23)</f>
        <v/>
      </c>
      <c r="E5" s="37" t="inlineStr">
        <is>
          <t>Μέσος χρόνος δρομολογίου</t>
        </is>
      </c>
      <c r="F5" s="38">
        <f>B5-D5</f>
        <v/>
      </c>
      <c r="G5" s="39" t="inlineStr">
        <is>
          <t>Διαφορά μέσων (ώρες)</t>
        </is>
      </c>
    </row>
    <row r="6" ht="25" customHeight="1">
      <c r="A6" s="40" t="inlineStr">
        <is>
          <t>Διάμεσος (Median)</t>
        </is>
      </c>
      <c r="B6" s="34">
        <f>MEDIAN(Δεδομένα!D4:D23)</f>
        <v/>
      </c>
      <c r="C6" s="35" t="inlineStr">
        <is>
          <t>50% των δρομολογίων κάτω από αυτή</t>
        </is>
      </c>
      <c r="D6" s="36">
        <f>MEDIAN(Δεδομένα!E4:E23)</f>
        <v/>
      </c>
      <c r="E6" s="37" t="inlineStr">
        <is>
          <t>50% των δρομολογίων κάτω από αυτή</t>
        </is>
      </c>
      <c r="F6" s="38">
        <f>B6-D6</f>
        <v/>
      </c>
      <c r="G6" s="39" t="inlineStr">
        <is>
          <t>Διαφορά διαμέσων</t>
        </is>
      </c>
    </row>
    <row r="7" ht="25" customHeight="1">
      <c r="A7" s="33" t="inlineStr">
        <is>
          <t>Τυπική Απόκλιση (SD)</t>
        </is>
      </c>
      <c r="B7" s="34">
        <f>STDEV(Δεδομένα!D4:D23)</f>
        <v/>
      </c>
      <c r="C7" s="35" t="inlineStr">
        <is>
          <t>Μεταβλητότητα χρόνων</t>
        </is>
      </c>
      <c r="D7" s="36">
        <f>STDEV(Δεδομένα!E4:E23)</f>
        <v/>
      </c>
      <c r="E7" s="37" t="inlineStr">
        <is>
          <t>Μεταβλητότητα χρόνων</t>
        </is>
      </c>
      <c r="F7" s="38">
        <f>B7/D7</f>
        <v/>
      </c>
      <c r="G7" s="39" t="inlineStr">
        <is>
          <t>Λόγος SD (&gt;1 = μεγαλ. διακύμανση ΠΡΙΝ)</t>
        </is>
      </c>
    </row>
    <row r="8" ht="25" customHeight="1">
      <c r="A8" s="40" t="inlineStr">
        <is>
          <t>Διακύμανση (Variance)</t>
        </is>
      </c>
      <c r="B8" s="34">
        <f>VAR(Δεδομένα!D4:D23)</f>
        <v/>
      </c>
      <c r="C8" s="35" t="inlineStr">
        <is>
          <t>Τετράγωνο τυπικής απόκλισης</t>
        </is>
      </c>
      <c r="D8" s="36">
        <f>VAR(Δεδομένα!E4:E23)</f>
        <v/>
      </c>
      <c r="E8" s="37" t="inlineStr">
        <is>
          <t>Τετράγωνο τυπικής απόκλισης</t>
        </is>
      </c>
      <c r="F8" s="38">
        <f>B8/D8</f>
        <v/>
      </c>
      <c r="G8" s="39" t="inlineStr">
        <is>
          <t>F-ratio (προκαταρκτικός)</t>
        </is>
      </c>
    </row>
    <row r="9" ht="25" customHeight="1">
      <c r="A9" s="33" t="inlineStr">
        <is>
          <t>Ελάχιστο (Min)</t>
        </is>
      </c>
      <c r="B9" s="34">
        <f>MIN(Δεδομένα!D4:D23)</f>
        <v/>
      </c>
      <c r="C9" s="35" t="inlineStr">
        <is>
          <t>Ταχύτερο δρομολόγιο</t>
        </is>
      </c>
      <c r="D9" s="36">
        <f>MIN(Δεδομένα!E4:E23)</f>
        <v/>
      </c>
      <c r="E9" s="37" t="inlineStr">
        <is>
          <t>Ταχύτερο δρομολόγιο</t>
        </is>
      </c>
      <c r="F9" s="38">
        <f>B9-D9</f>
        <v/>
      </c>
      <c r="G9" s="39" t="inlineStr"/>
    </row>
    <row r="10" ht="25" customHeight="1">
      <c r="A10" s="40" t="inlineStr">
        <is>
          <t>Μέγιστο (Max)</t>
        </is>
      </c>
      <c r="B10" s="34">
        <f>MAX(Δεδομένα!D4:D23)</f>
        <v/>
      </c>
      <c r="C10" s="35" t="inlineStr">
        <is>
          <t>Αργότερο δρομολόγιο</t>
        </is>
      </c>
      <c r="D10" s="36">
        <f>MAX(Δεδομένα!E4:E23)</f>
        <v/>
      </c>
      <c r="E10" s="37" t="inlineStr">
        <is>
          <t>Αργότερο δρομολόγιο</t>
        </is>
      </c>
      <c r="F10" s="38">
        <f>B10-D10</f>
        <v/>
      </c>
      <c r="G10" s="39" t="inlineStr"/>
    </row>
    <row r="11" ht="25" customHeight="1">
      <c r="A11" s="33" t="inlineStr">
        <is>
          <t>Εύρος (Range)</t>
        </is>
      </c>
      <c r="B11" s="34">
        <f>MAX(Δεδομένα!D4:D23)-MIN(Δεδομένα!D4:D23)</f>
        <v/>
      </c>
      <c r="C11" s="35" t="inlineStr">
        <is>
          <t>Max-Min</t>
        </is>
      </c>
      <c r="D11" s="36">
        <f>MAX(Δεδομένα!E4:E23)-MIN(Δεδομένα!E4:E23)</f>
        <v/>
      </c>
      <c r="E11" s="37" t="inlineStr">
        <is>
          <t>Max-Min</t>
        </is>
      </c>
      <c r="F11" s="38" t="inlineStr"/>
      <c r="G11" s="39" t="inlineStr"/>
    </row>
    <row r="12" ht="25" customHeight="1">
      <c r="A12" s="40" t="inlineStr">
        <is>
          <t>Πλήθος (n)</t>
        </is>
      </c>
      <c r="B12" s="34">
        <f>COUNT(Δεδομένα!D4:D23)</f>
        <v/>
      </c>
      <c r="C12" s="35" t="inlineStr">
        <is>
          <t>Αριθμός δρομολογίων</t>
        </is>
      </c>
      <c r="D12" s="36">
        <f>COUNT(Δεδομένα!E4:E23)</f>
        <v/>
      </c>
      <c r="E12" s="37" t="inlineStr">
        <is>
          <t>Αριθμός δρομολογίων</t>
        </is>
      </c>
      <c r="F12" s="38" t="inlineStr"/>
      <c r="G12" s="39" t="inlineStr"/>
    </row>
    <row r="13" ht="25" customHeight="1">
      <c r="A13" s="33" t="inlineStr">
        <is>
          <t>Συντ. Μεταβλητότητας CV%</t>
        </is>
      </c>
      <c r="B13" s="34">
        <f>STDEV(Δεδομένα!D4:D23)/AVERAGE(Δεδομένα!D4:D23)*100</f>
        <v/>
      </c>
      <c r="C13" s="35" t="inlineStr">
        <is>
          <t>% σχετικής διακύμανσης</t>
        </is>
      </c>
      <c r="D13" s="36">
        <f>STDEV(Δεδομένα!E4:E23)/AVERAGE(Δεδομένα!E4:E23)*100</f>
        <v/>
      </c>
      <c r="E13" s="37" t="inlineStr">
        <is>
          <t>% σχετικής διακύμανσης</t>
        </is>
      </c>
      <c r="F13" s="38" t="inlineStr"/>
      <c r="G13" s="39" t="inlineStr"/>
    </row>
    <row r="15">
      <c r="A15" s="41" t="inlineStr">
        <is>
          <t>ΕΡΜΗΝΕΙΑ: Αν ο μέσος χρόνος ΜΕΤΑ &lt; ΠΡΙΝ, το νέο σύστημα φαίνεται αποδοτικότερο. Ο t-Test θα επιβεβαιώσει αν η διαφορά είναι στατιστικά σημαντική.</t>
        </is>
      </c>
    </row>
  </sheetData>
  <mergeCells count="6">
    <mergeCell ref="F3:G3"/>
    <mergeCell ref="A1:G1"/>
    <mergeCell ref="B3:C3"/>
    <mergeCell ref="A2:G2"/>
    <mergeCell ref="A15:G15"/>
    <mergeCell ref="D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5" customHeight="1">
      <c r="A1" s="28" t="inlineStr">
        <is>
          <t>F-TEST ΙΣΟΤΗΤΑΣ ΔΙΑΚΥΜΑΝΣΕΩΝ – Προϋπόθεση για Two-Sample t-Test</t>
        </is>
      </c>
    </row>
    <row r="2">
      <c r="A2" s="29" t="inlineStr">
        <is>
          <t>Βήμα 1: Εκτέλεση F-Test για να καθοριστεί αν χρησιμοποιήσουμε Equal ή Unequal Variances στο t-Test</t>
        </is>
      </c>
    </row>
    <row r="4">
      <c r="A4" s="30" t="inlineStr">
        <is>
          <t>ΟΔΗΓΙΕΣ ΧΡΗΣΗΣ Analysis ToolPak</t>
        </is>
      </c>
      <c r="B4" s="26" t="n"/>
      <c r="C4" s="26" t="n"/>
      <c r="D4" s="26" t="n"/>
      <c r="E4" s="26" t="n"/>
      <c r="F4" s="27" t="n"/>
    </row>
    <row r="5" ht="22" customHeight="1">
      <c r="A5" s="42" t="inlineStr">
        <is>
          <t>1. Επιλέξτε: Data → Data Analysis → F-Test Two-Sample for Variances → OK</t>
        </is>
      </c>
      <c r="B5" s="26" t="n"/>
      <c r="C5" s="26" t="n"/>
      <c r="D5" s="26" t="n"/>
      <c r="E5" s="26" t="n"/>
      <c r="F5" s="27" t="n"/>
    </row>
    <row r="6" ht="22" customHeight="1">
      <c r="A6" s="43" t="inlineStr">
        <is>
          <t>2. Variable 1 Range: Δεδομένα!$D$3:$D$23  (ΠΡΙΝ – η μεγαλύτερη διακύμανση πρέπει να είναι Variable 1!)</t>
        </is>
      </c>
      <c r="B6" s="26" t="n"/>
      <c r="C6" s="26" t="n"/>
      <c r="D6" s="26" t="n"/>
      <c r="E6" s="26" t="n"/>
      <c r="F6" s="27" t="n"/>
    </row>
    <row r="7" ht="22" customHeight="1">
      <c r="A7" s="42" t="inlineStr">
        <is>
          <t>3. Variable 2 Range: Δεδομένα!$E$3:$E$23  (ΜΕΤΑ)</t>
        </is>
      </c>
      <c r="B7" s="26" t="n"/>
      <c r="C7" s="26" t="n"/>
      <c r="D7" s="26" t="n"/>
      <c r="E7" s="26" t="n"/>
      <c r="F7" s="27" t="n"/>
    </row>
    <row r="8" ht="22" customHeight="1">
      <c r="A8" s="43" t="inlineStr">
        <is>
          <t>4. Labels: ✓ (check) | Alpha: 0.05</t>
        </is>
      </c>
      <c r="B8" s="26" t="n"/>
      <c r="C8" s="26" t="n"/>
      <c r="D8" s="26" t="n"/>
      <c r="E8" s="26" t="n"/>
      <c r="F8" s="27" t="n"/>
    </row>
    <row r="9" ht="22" customHeight="1">
      <c r="A9" s="42" t="inlineStr">
        <is>
          <t>5. Output Range: Επιλέξτε κελί B8 αυτού του φύλλου → OK</t>
        </is>
      </c>
      <c r="B9" s="26" t="n"/>
      <c r="C9" s="26" t="n"/>
      <c r="D9" s="26" t="n"/>
      <c r="E9" s="26" t="n"/>
      <c r="F9" s="27" t="n"/>
    </row>
    <row r="10" ht="22" customHeight="1">
      <c r="A10" s="44" t="inlineStr">
        <is>
          <t>⚠️  ΣΗΜΑΝΤΙΚΟ: Η Variable 1 πρέπει να έχει τη ΜΕΓΑΛΥΤΕΡΗ διακύμανση (αλλιώς swap)</t>
        </is>
      </c>
      <c r="B10" s="26" t="n"/>
      <c r="C10" s="26" t="n"/>
      <c r="D10" s="26" t="n"/>
      <c r="E10" s="26" t="n"/>
      <c r="F10" s="27" t="n"/>
    </row>
    <row r="12">
      <c r="A12" s="45" t="inlineStr">
        <is>
          <t>ΑΠΟΤΕΛΕΣΜΑΤΑ F-TEST (Εισάγετε παρακάτω ή εκτελέστε από ToolPak → Output Range=B14)</t>
        </is>
      </c>
    </row>
    <row r="13">
      <c r="A13" s="21" t="inlineStr"/>
      <c r="B13" s="21" t="inlineStr">
        <is>
          <t>ΠΡΙΝ (Variable 1)</t>
        </is>
      </c>
      <c r="C13" s="21" t="inlineStr">
        <is>
          <t>ΜΕΤΑ (Variable 2)</t>
        </is>
      </c>
    </row>
    <row r="14">
      <c r="A14" s="46" t="inlineStr">
        <is>
          <t>Mean</t>
        </is>
      </c>
      <c r="B14" s="47">
        <f>AVERAGE(Δεδομένα!D4:D23)</f>
        <v/>
      </c>
      <c r="C14" s="48">
        <f>AVERAGE(Δεδομένα!E4:E23)</f>
        <v/>
      </c>
    </row>
    <row r="15">
      <c r="A15" s="46" t="inlineStr">
        <is>
          <t>Variance</t>
        </is>
      </c>
      <c r="B15" s="47">
        <f>VAR(Δεδομένα!D4:D23)</f>
        <v/>
      </c>
      <c r="C15" s="48">
        <f>VAR(Δεδομένα!E4:E23)</f>
        <v/>
      </c>
    </row>
    <row r="16">
      <c r="A16" s="46" t="inlineStr">
        <is>
          <t>Observations</t>
        </is>
      </c>
      <c r="B16" s="47">
        <f>COUNT(Δεδομένα!D4:D23)</f>
        <v/>
      </c>
      <c r="C16" s="48">
        <f>COUNT(Δεδομένα!E4:E23)</f>
        <v/>
      </c>
    </row>
    <row r="17">
      <c r="A17" s="46" t="inlineStr">
        <is>
          <t>df</t>
        </is>
      </c>
      <c r="B17" s="47">
        <f>COUNT(Δεδομένα!D4:D23)-1</f>
        <v/>
      </c>
      <c r="C17" s="48">
        <f>COUNT(Δεδομένα!E4:E23)-1</f>
        <v/>
      </c>
    </row>
    <row r="18">
      <c r="A18" s="46" t="inlineStr">
        <is>
          <t>F</t>
        </is>
      </c>
      <c r="B18" s="47">
        <f>VAR(Δεδομένα!D4:D23)/VAR(Δεδομένα!E4:E23)</f>
        <v/>
      </c>
      <c r="C18" s="48" t="inlineStr"/>
    </row>
    <row r="19">
      <c r="A19" s="46" t="inlineStr">
        <is>
          <t>P(F&lt;=f) one-tail</t>
        </is>
      </c>
      <c r="B19" s="47">
        <f>F.DIST(B19,B17,C17,TRUE)</f>
        <v/>
      </c>
      <c r="C19" s="48" t="inlineStr"/>
    </row>
    <row r="20">
      <c r="A20" s="46" t="inlineStr">
        <is>
          <t>F Critical one-tail</t>
        </is>
      </c>
      <c r="B20" s="47">
        <f>F.INV(1-0.05,B17,C17)</f>
        <v/>
      </c>
      <c r="C20" s="48" t="inlineStr"/>
    </row>
    <row r="22">
      <c r="A22" s="30" t="inlineStr">
        <is>
          <t>ΑΠΟΦΑΣΗ F-TEST</t>
        </is>
      </c>
      <c r="B22" s="26" t="n"/>
      <c r="C22" s="26" t="n"/>
      <c r="D22" s="26" t="n"/>
      <c r="E22" s="26" t="n"/>
      <c r="F22" s="27" t="n"/>
    </row>
    <row r="23">
      <c r="A23" s="49" t="inlineStr">
        <is>
          <t>Αν F &lt; F-Critical → Αποδεχόμαστε H₀ (ίσες διακυμάνσεις) → Χρησιμοποιούμε t-Test: Two-Sample Assuming EQUAL Variances</t>
        </is>
      </c>
      <c r="B23" s="26" t="n"/>
      <c r="C23" s="26" t="n"/>
      <c r="D23" s="26" t="n"/>
      <c r="E23" s="26" t="n"/>
      <c r="F23" s="27" t="n"/>
    </row>
    <row r="24">
      <c r="A24" s="50" t="inlineStr">
        <is>
          <t>Αν F ≥ F-Critical → Απορρίπτουμε H₀ (άνισες διακυμάνσεις) → Χρησιμοποιούμε t-Test: Two-Sample Assuming UNEQUAL Variances</t>
        </is>
      </c>
      <c r="B24" s="26" t="n"/>
      <c r="C24" s="26" t="n"/>
      <c r="D24" s="26" t="n"/>
      <c r="E24" s="26" t="n"/>
      <c r="F24" s="27" t="n"/>
    </row>
  </sheetData>
  <mergeCells count="13">
    <mergeCell ref="A24:F24"/>
    <mergeCell ref="A2:F2"/>
    <mergeCell ref="A10:F10"/>
    <mergeCell ref="A1:F1"/>
    <mergeCell ref="A5:F5"/>
    <mergeCell ref="A9:F9"/>
    <mergeCell ref="A23:F23"/>
    <mergeCell ref="A8:F8"/>
    <mergeCell ref="A6:F6"/>
    <mergeCell ref="A22:F22"/>
    <mergeCell ref="A12:F12"/>
    <mergeCell ref="A4:F4"/>
    <mergeCell ref="A7:F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5" customHeight="1">
      <c r="A1" s="28" t="inlineStr">
        <is>
          <t>TWO-SAMPLE t-TEST – ΑΝΕΞΑΡΤΗΤΑ ΔΕΙΓΜΑΤΑ (ΠΡΙΝ vs ΜΕΤΑ)</t>
        </is>
      </c>
    </row>
    <row r="2">
      <c r="A2" s="29" t="inlineStr">
        <is>
          <t>Έλεγχος: Μειώνει το GPS-AI σύστημα τον χρόνο διέλευσης; H₀: μ₁=μ₂  |  H₁: μ₁&gt;μ₂  (one-tail) ή μ₁≠μ₂ (two-tail)</t>
        </is>
      </c>
    </row>
    <row r="4">
      <c r="A4" s="30" t="inlineStr">
        <is>
          <t>ΥΠΟΘΕΣΕΙΣ ΕΛΕΓΧΟΥ</t>
        </is>
      </c>
      <c r="B4" s="26" t="n"/>
      <c r="C4" s="26" t="n"/>
      <c r="D4" s="26" t="n"/>
      <c r="E4" s="26" t="n"/>
      <c r="F4" s="26" t="n"/>
      <c r="G4" s="26" t="n"/>
      <c r="H4" s="27" t="n"/>
    </row>
    <row r="5">
      <c r="A5" s="7" t="inlineStr">
        <is>
          <t>H₀ (Μηδενική Υπόθεση):</t>
        </is>
      </c>
      <c r="B5" s="51" t="inlineStr">
        <is>
          <t>μ_ΠΡΙΝ = μ_ΜΕΤΑ</t>
        </is>
      </c>
      <c r="C5" s="27" t="n"/>
      <c r="D5" s="8" t="inlineStr">
        <is>
          <t>Δεν υπάρχει διαφορά στους μέσους χρόνους</t>
        </is>
      </c>
      <c r="E5" s="26" t="n"/>
      <c r="F5" s="26" t="n"/>
      <c r="G5" s="26" t="n"/>
      <c r="H5" s="27" t="n"/>
    </row>
    <row r="6">
      <c r="A6" s="7" t="inlineStr">
        <is>
          <t>H₁ (Εναλλακτική – One-tail):</t>
        </is>
      </c>
      <c r="B6" s="51" t="inlineStr">
        <is>
          <t>μ_ΠΡΙΝ &gt; μ_ΜΕΤΑ</t>
        </is>
      </c>
      <c r="C6" s="27" t="n"/>
      <c r="D6" s="9" t="inlineStr">
        <is>
          <t>Το παλαιό σύστημα έχει μεγαλύτερο χρόνο (one-tail test)</t>
        </is>
      </c>
      <c r="E6" s="26" t="n"/>
      <c r="F6" s="26" t="n"/>
      <c r="G6" s="26" t="n"/>
      <c r="H6" s="27" t="n"/>
    </row>
    <row r="7">
      <c r="A7" s="7" t="inlineStr">
        <is>
          <t>H₁ (Εναλλακτική – Two-tail):</t>
        </is>
      </c>
      <c r="B7" s="51" t="inlineStr">
        <is>
          <t>μ_ΠΡΙΝ ≠ μ_ΜΕΤΑ</t>
        </is>
      </c>
      <c r="C7" s="27" t="n"/>
      <c r="D7" s="8" t="inlineStr">
        <is>
          <t>Υπάρχει διαφορά (two-tail test, πιο αυστηρό)</t>
        </is>
      </c>
      <c r="E7" s="26" t="n"/>
      <c r="F7" s="26" t="n"/>
      <c r="G7" s="26" t="n"/>
      <c r="H7" s="27" t="n"/>
    </row>
    <row r="8">
      <c r="A8" s="7" t="inlineStr">
        <is>
          <t>Επίπεδο Σημαντικότητας:</t>
        </is>
      </c>
      <c r="B8" s="51" t="inlineStr">
        <is>
          <t>α = 0.05</t>
        </is>
      </c>
      <c r="C8" s="27" t="n"/>
      <c r="D8" s="9" t="inlineStr">
        <is>
          <t>5% πιθανότητα λάθους Τύπου Ι</t>
        </is>
      </c>
      <c r="E8" s="26" t="n"/>
      <c r="F8" s="26" t="n"/>
      <c r="G8" s="26" t="n"/>
      <c r="H8" s="27" t="n"/>
    </row>
    <row r="10">
      <c r="A10" s="30" t="inlineStr">
        <is>
          <t>ΟΔΗΓΙΕΣ ΕΚΤΕΛΕΣΗΣ t-TEST (Analysis ToolPak)</t>
        </is>
      </c>
      <c r="B10" s="26" t="n"/>
      <c r="C10" s="26" t="n"/>
      <c r="D10" s="26" t="n"/>
      <c r="E10" s="26" t="n"/>
      <c r="F10" s="26" t="n"/>
      <c r="G10" s="26" t="n"/>
      <c r="H10" s="27" t="n"/>
    </row>
    <row r="11" ht="20" customHeight="1">
      <c r="A11" s="6" t="inlineStr">
        <is>
          <t>1. Data → Data Analysis → t-Test: Two-Sample Assuming Equal Variances (αν F-test έδειξε ίσες διακυμάνσεις)</t>
        </is>
      </c>
      <c r="B11" s="26" t="n"/>
      <c r="C11" s="26" t="n"/>
      <c r="D11" s="26" t="n"/>
      <c r="E11" s="26" t="n"/>
      <c r="F11" s="26" t="n"/>
      <c r="G11" s="26" t="n"/>
      <c r="H11" s="27" t="n"/>
    </row>
    <row r="12" ht="20" customHeight="1">
      <c r="A12" s="52" t="inlineStr">
        <is>
          <t xml:space="preserve">   ή: t-Test: Two-Sample Assuming Unequal Variances (αν F-test έδειξε άνισες διακυμάνσεις)</t>
        </is>
      </c>
      <c r="B12" s="26" t="n"/>
      <c r="C12" s="26" t="n"/>
      <c r="D12" s="26" t="n"/>
      <c r="E12" s="26" t="n"/>
      <c r="F12" s="26" t="n"/>
      <c r="G12" s="26" t="n"/>
      <c r="H12" s="27" t="n"/>
    </row>
    <row r="13" ht="20" customHeight="1">
      <c r="A13" s="6" t="inlineStr">
        <is>
          <t>2. Variable 1 Range: Δεδομένα!$D$3:$D$23  (ΠΡΙΝ – συμπεριλάβετε header)</t>
        </is>
      </c>
      <c r="B13" s="26" t="n"/>
      <c r="C13" s="26" t="n"/>
      <c r="D13" s="26" t="n"/>
      <c r="E13" s="26" t="n"/>
      <c r="F13" s="26" t="n"/>
      <c r="G13" s="26" t="n"/>
      <c r="H13" s="27" t="n"/>
    </row>
    <row r="14" ht="20" customHeight="1">
      <c r="A14" s="52" t="inlineStr">
        <is>
          <t>3. Variable 2 Range: Δεδομένα!$E$3:$E$23  (ΜΕΤΑ – συμπεριλάβετε header)</t>
        </is>
      </c>
      <c r="B14" s="26" t="n"/>
      <c r="C14" s="26" t="n"/>
      <c r="D14" s="26" t="n"/>
      <c r="E14" s="26" t="n"/>
      <c r="F14" s="26" t="n"/>
      <c r="G14" s="26" t="n"/>
      <c r="H14" s="27" t="n"/>
    </row>
    <row r="15" ht="20" customHeight="1">
      <c r="A15" s="6" t="inlineStr">
        <is>
          <t>4. Hypothesized Mean Difference: 0  (ελέγχουμε αν η διαφορά = 0)</t>
        </is>
      </c>
      <c r="B15" s="26" t="n"/>
      <c r="C15" s="26" t="n"/>
      <c r="D15" s="26" t="n"/>
      <c r="E15" s="26" t="n"/>
      <c r="F15" s="26" t="n"/>
      <c r="G15" s="26" t="n"/>
      <c r="H15" s="27" t="n"/>
    </row>
    <row r="16" ht="20" customHeight="1">
      <c r="A16" s="52" t="inlineStr">
        <is>
          <t>5. Labels: ✓ (check)</t>
        </is>
      </c>
      <c r="B16" s="26" t="n"/>
      <c r="C16" s="26" t="n"/>
      <c r="D16" s="26" t="n"/>
      <c r="E16" s="26" t="n"/>
      <c r="F16" s="26" t="n"/>
      <c r="G16" s="26" t="n"/>
      <c r="H16" s="27" t="n"/>
    </row>
    <row r="17" ht="20" customHeight="1">
      <c r="A17" s="6" t="inlineStr">
        <is>
          <t>6. Alpha: 0.05</t>
        </is>
      </c>
      <c r="B17" s="26" t="n"/>
      <c r="C17" s="26" t="n"/>
      <c r="D17" s="26" t="n"/>
      <c r="E17" s="26" t="n"/>
      <c r="F17" s="26" t="n"/>
      <c r="G17" s="26" t="n"/>
      <c r="H17" s="27" t="n"/>
    </row>
    <row r="18" ht="20" customHeight="1">
      <c r="A18" s="52" t="inlineStr">
        <is>
          <t>7. Output Range: Επιλέξτε κελί B18 → OK</t>
        </is>
      </c>
      <c r="B18" s="26" t="n"/>
      <c r="C18" s="26" t="n"/>
      <c r="D18" s="26" t="n"/>
      <c r="E18" s="26" t="n"/>
      <c r="F18" s="26" t="n"/>
      <c r="G18" s="26" t="n"/>
      <c r="H18" s="27" t="n"/>
    </row>
    <row r="20">
      <c r="A20" s="45" t="inlineStr">
        <is>
          <t>ΑΠΟΤΕΛΕΣΜΑΤΑ t-TEST (Υπολογισμός με Excel Formulas – ισοδύναμο ToolPak output)</t>
        </is>
      </c>
    </row>
    <row r="21">
      <c r="A21" s="21" t="inlineStr"/>
      <c r="B21" s="21" t="inlineStr">
        <is>
          <t>ΠΡΙΝ (Var 1)</t>
        </is>
      </c>
      <c r="C21" s="21" t="inlineStr">
        <is>
          <t>ΜΕΤΑ (Var 2)</t>
        </is>
      </c>
    </row>
    <row r="22">
      <c r="A22" s="53" t="inlineStr">
        <is>
          <t>Mean</t>
        </is>
      </c>
      <c r="B22" s="47">
        <f>AVERAGE(Δεδομένα!D4:D23)</f>
        <v/>
      </c>
      <c r="C22" s="48">
        <f>AVERAGE(Δεδομένα!E4:E23)</f>
        <v/>
      </c>
    </row>
    <row r="23">
      <c r="A23" s="46" t="inlineStr">
        <is>
          <t>Variance</t>
        </is>
      </c>
      <c r="B23" s="47">
        <f>VAR(Δεδομένα!D4:D23)</f>
        <v/>
      </c>
      <c r="C23" s="48">
        <f>VAR(Δεδομένα!E4:E23)</f>
        <v/>
      </c>
    </row>
    <row r="24">
      <c r="A24" s="53" t="inlineStr">
        <is>
          <t>Observations</t>
        </is>
      </c>
      <c r="B24" s="47">
        <f>COUNT(Δεδομένα!D4:D23)</f>
        <v/>
      </c>
      <c r="C24" s="48">
        <f>COUNT(Δεδομένα!E4:E23)</f>
        <v/>
      </c>
    </row>
    <row r="25">
      <c r="A25" s="46" t="inlineStr">
        <is>
          <t>Pooled Variance</t>
        </is>
      </c>
      <c r="B25" s="47">
        <f>(（COUNT(Δεδομένα!D4:D23)-1)*VAR(Δεδομένα!D4:D23)+(COUNT(Δεδομένα!E4:E23)-1)*VAR(Δεδομένα!E4:E23))/(COUNT(Δεδομένα!D4:D23)+COUNT(Δεδομένα!E4:E23)-2)</f>
        <v/>
      </c>
      <c r="C25" s="54" t="inlineStr"/>
    </row>
    <row r="26">
      <c r="A26" s="53" t="inlineStr">
        <is>
          <t>Hypothesized Mean Diff</t>
        </is>
      </c>
      <c r="B26" s="47" t="inlineStr">
        <is>
          <t>0</t>
        </is>
      </c>
      <c r="C26" s="54" t="inlineStr"/>
    </row>
    <row r="27">
      <c r="A27" s="46" t="inlineStr">
        <is>
          <t>df</t>
        </is>
      </c>
      <c r="B27" s="47">
        <f>COUNT(Δεδομένα!D4:D23)+COUNT(Δεδομένα!E4:E23)-2</f>
        <v/>
      </c>
      <c r="C27" s="54" t="inlineStr"/>
    </row>
    <row r="28">
      <c r="A28" s="53" t="inlineStr">
        <is>
          <t>t Stat</t>
        </is>
      </c>
      <c r="B28" s="47">
        <f>(AVERAGE(Δεδομένα!D4:D23)-AVERAGE(Δεδομένα!E4:E23))/SQRT(VAR(Δεδομένα!D4:D23)/COUNT(Δεδομένα!D4:D23)+VAR(Δεδομένα!E4:E23)/COUNT(Δεδομένα!E4:E23))</f>
        <v/>
      </c>
      <c r="C28" s="54" t="inlineStr"/>
    </row>
    <row r="29">
      <c r="A29" s="46" t="inlineStr">
        <is>
          <t>P(T&lt;=t) one-tail</t>
        </is>
      </c>
      <c r="B29" s="47">
        <f>T.DIST.RT(B28,B27)</f>
        <v/>
      </c>
      <c r="C29" s="54" t="inlineStr"/>
    </row>
    <row r="30">
      <c r="A30" s="53" t="inlineStr">
        <is>
          <t>t Critical one-tail</t>
        </is>
      </c>
      <c r="B30" s="47">
        <f>T.INV(1-0.05,B27)</f>
        <v/>
      </c>
      <c r="C30" s="54" t="inlineStr"/>
    </row>
    <row r="31">
      <c r="A31" s="46" t="inlineStr">
        <is>
          <t>P(T&lt;=t) two-tail</t>
        </is>
      </c>
      <c r="B31" s="47">
        <f>T.DIST.2T(ABS(B28),B27)</f>
        <v/>
      </c>
      <c r="C31" s="54" t="inlineStr"/>
    </row>
    <row r="32">
      <c r="A32" s="53" t="inlineStr">
        <is>
          <t>t Critical two-tail</t>
        </is>
      </c>
      <c r="B32" s="47">
        <f>T.INV.2T(0.05,B27)</f>
        <v/>
      </c>
      <c r="C32" s="54" t="inlineStr"/>
    </row>
    <row r="34">
      <c r="A34" s="30" t="inlineStr">
        <is>
          <t>ΚΑΝΟΝΑΣ ΑΠΟΦΑΣΗΣ</t>
        </is>
      </c>
      <c r="B34" s="26" t="n"/>
      <c r="C34" s="26" t="n"/>
      <c r="D34" s="26" t="n"/>
      <c r="E34" s="26" t="n"/>
      <c r="F34" s="26" t="n"/>
      <c r="G34" s="26" t="n"/>
      <c r="H34" s="27" t="n"/>
    </row>
    <row r="35" ht="28" customHeight="1">
      <c r="A35" s="55" t="inlineStr">
        <is>
          <t>ONE-TAIL TEST:</t>
        </is>
      </c>
      <c r="B35" s="56" t="inlineStr">
        <is>
          <t>Αν |t Stat| &gt; t Critical one-tail  ΚΑΙ  t Stat &gt; 0 → ΑΠΟΡΡΙΠΤΟΥΜΕ H₀</t>
        </is>
      </c>
      <c r="C35" s="26" t="n"/>
      <c r="D35" s="27" t="n"/>
      <c r="E35" s="6" t="inlineStr">
        <is>
          <t>Το παλαιό σύστημα είναι στατιστικά σημαντικά αργότερο (α=0.05)</t>
        </is>
      </c>
      <c r="F35" s="26" t="n"/>
      <c r="G35" s="26" t="n"/>
      <c r="H35" s="27" t="n"/>
    </row>
    <row r="36" ht="28" customHeight="1">
      <c r="A36" s="57" t="inlineStr">
        <is>
          <t>TWO-TAIL TEST:</t>
        </is>
      </c>
      <c r="B36" s="56" t="inlineStr">
        <is>
          <t>Αν |t Stat| &gt; t Critical two-tail → ΑΠΟΡΡΙΠΤΟΥΜΕ H₀</t>
        </is>
      </c>
      <c r="C36" s="26" t="n"/>
      <c r="D36" s="27" t="n"/>
      <c r="E36" s="6" t="inlineStr">
        <is>
          <t>Υπάρχει στατιστικά σημαντική διαφορά (two-sided)</t>
        </is>
      </c>
      <c r="F36" s="26" t="n"/>
      <c r="G36" s="26" t="n"/>
      <c r="H36" s="27" t="n"/>
    </row>
    <row r="37" ht="28" customHeight="1">
      <c r="A37" s="5" t="inlineStr">
        <is>
          <t>ΕΝΑΛΛ. ΚΡΙΤΗΡΙΟ:</t>
        </is>
      </c>
      <c r="B37" s="56" t="inlineStr">
        <is>
          <t>Αν P-value &lt; 0.05 → ΑΠΟΡΡΙΠΤΟΥΜΕ H₀  (P-value &lt; α)</t>
        </is>
      </c>
      <c r="C37" s="26" t="n"/>
      <c r="D37" s="27" t="n"/>
      <c r="E37" s="6" t="inlineStr">
        <is>
          <t>Ο πιο διαδεδομένος τρόπος ερμηνείας</t>
        </is>
      </c>
      <c r="F37" s="26" t="n"/>
      <c r="G37" s="26" t="n"/>
      <c r="H37" s="27" t="n"/>
    </row>
  </sheetData>
  <mergeCells count="28">
    <mergeCell ref="B7:C7"/>
    <mergeCell ref="A15:H15"/>
    <mergeCell ref="E36:H36"/>
    <mergeCell ref="A11:H11"/>
    <mergeCell ref="A1:H1"/>
    <mergeCell ref="E37:H37"/>
    <mergeCell ref="D6:H6"/>
    <mergeCell ref="B37:D37"/>
    <mergeCell ref="A16:H16"/>
    <mergeCell ref="B8:C8"/>
    <mergeCell ref="A12:H12"/>
    <mergeCell ref="A18:H18"/>
    <mergeCell ref="D7:H7"/>
    <mergeCell ref="B36:D36"/>
    <mergeCell ref="A2:H2"/>
    <mergeCell ref="B35:D35"/>
    <mergeCell ref="E35:H35"/>
    <mergeCell ref="A14:H14"/>
    <mergeCell ref="A17:H17"/>
    <mergeCell ref="A4:H4"/>
    <mergeCell ref="B6:C6"/>
    <mergeCell ref="D8:H8"/>
    <mergeCell ref="A20:H20"/>
    <mergeCell ref="B5:C5"/>
    <mergeCell ref="A10:H10"/>
    <mergeCell ref="D5:H5"/>
    <mergeCell ref="A13:H13"/>
    <mergeCell ref="A34:H3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35" customHeight="1">
      <c r="A1" s="28" t="inlineStr">
        <is>
          <t>PAIRED t-TEST – ΖΕΥΓΑΡΩΤΑ ΔΕΙΓΜΑΤΑ (Ίδιο Πλοίο ΠΡΙΝ και ΜΕΤΑ)</t>
        </is>
      </c>
    </row>
    <row r="2">
      <c r="A2" s="29" t="inlineStr">
        <is>
          <t>Εναλλακτική Ανάλυση: Κάθε πλοίο μετράται δύο φορές – ισχυρότερος έλεγχος αφού εξαλείφει τη διαφορά μεταξύ πλοίων</t>
        </is>
      </c>
    </row>
    <row r="4">
      <c r="A4" s="45" t="inlineStr">
        <is>
          <t>ΔΙΑΦΟΡΑ ΜΕΤΑΞΥ TWO-SAMPLE &amp; PAIRED t-TEST</t>
        </is>
      </c>
    </row>
    <row r="5" ht="28" customHeight="1">
      <c r="A5" s="58" t="inlineStr">
        <is>
          <t>ΚΡΙΤΗΡΙΟ</t>
        </is>
      </c>
      <c r="B5" s="58" t="inlineStr">
        <is>
          <t>TWO-SAMPLE t-TEST</t>
        </is>
      </c>
      <c r="C5" s="58" t="inlineStr">
        <is>
          <t>PAIRED t-TEST</t>
        </is>
      </c>
    </row>
    <row r="6" ht="28" customHeight="1">
      <c r="A6" s="59" t="inlineStr">
        <is>
          <t>Τύπος δείγματος</t>
        </is>
      </c>
      <c r="B6" s="60" t="inlineStr">
        <is>
          <t>Δύο ανεξάρτητα δείγματα</t>
        </is>
      </c>
      <c r="C6" s="61" t="inlineStr">
        <is>
          <t>Ίδια μονάδα μετράται 2 φορές</t>
        </is>
      </c>
    </row>
    <row r="7" ht="28" customHeight="1">
      <c r="A7" s="62" t="inlineStr">
        <is>
          <t>Ναυτιλιακό παράδειγμα</t>
        </is>
      </c>
      <c r="B7" s="60" t="inlineStr">
        <is>
          <t>20 δρόμ. ΠΡΙΝ + 20 ΔΙΑΦΟΡΕΤΙΚΑ δρόμ. ΜΕΤΑ</t>
        </is>
      </c>
      <c r="C7" s="61" t="inlineStr">
        <is>
          <t>20 πλοία: κάθε πλοίο 1 φορά ΠΡΙΝ + 1 φορά ΜΕΤΑ</t>
        </is>
      </c>
    </row>
    <row r="8" ht="28" customHeight="1">
      <c r="A8" s="59" t="inlineStr">
        <is>
          <t>Πλεονέκτημα</t>
        </is>
      </c>
      <c r="B8" s="60" t="inlineStr">
        <is>
          <t>Απλό, δεν απαιτεί ζεύξη</t>
        </is>
      </c>
      <c r="C8" s="61" t="inlineStr">
        <is>
          <t>Εξαλείφει διαφορές μεταξύ πλοίων (πιο ευαίσθητο)</t>
        </is>
      </c>
    </row>
    <row r="9" ht="28" customHeight="1">
      <c r="A9" s="62" t="inlineStr">
        <is>
          <t>Μειονέκτημα</t>
        </is>
      </c>
      <c r="B9" s="60" t="inlineStr">
        <is>
          <t>Υψηλότερη διακύμανση σφάλματος</t>
        </is>
      </c>
      <c r="C9" s="61" t="inlineStr">
        <is>
          <t>Απαιτεί paired measurements</t>
        </is>
      </c>
    </row>
    <row r="10" ht="28" customHeight="1">
      <c r="A10" s="59" t="inlineStr">
        <is>
          <t>Χρήση ToolPak</t>
        </is>
      </c>
      <c r="B10" s="60" t="inlineStr">
        <is>
          <t>t-Test: Two-Sample Assuming Equal/Unequal Variances</t>
        </is>
      </c>
      <c r="C10" s="61" t="inlineStr">
        <is>
          <t>t-Test: Paired Two Sample for Means</t>
        </is>
      </c>
    </row>
    <row r="12">
      <c r="A12" s="30" t="inlineStr">
        <is>
          <t>ΟΔΗΓΙΕΣ – PAIRED t-TEST (Analysis ToolPak)</t>
        </is>
      </c>
      <c r="B12" s="4" t="n"/>
      <c r="C12" s="4" t="n"/>
      <c r="D12" s="4" t="n"/>
      <c r="E12" s="4" t="n"/>
      <c r="F12" s="4" t="n"/>
      <c r="G12" s="4" t="n"/>
      <c r="H12" s="4" t="n"/>
    </row>
    <row r="13" ht="22" customHeight="1">
      <c r="A13" s="42" t="inlineStr">
        <is>
          <t>1. Data → Data Analysis → t-Test: Paired Two Sample for Means → OK</t>
        </is>
      </c>
      <c r="B13" s="4" t="n"/>
      <c r="C13" s="4" t="n"/>
      <c r="D13" s="4" t="n"/>
      <c r="E13" s="4" t="n"/>
      <c r="F13" s="4" t="n"/>
      <c r="G13" s="4" t="n"/>
      <c r="H13" s="4" t="n"/>
    </row>
    <row r="14" ht="22" customHeight="1">
      <c r="A14" s="43" t="inlineStr">
        <is>
          <t>2. Variable 1 Range: Δεδομένα!$D$3:$D$23  (ΠΡΙΝ – με header)</t>
        </is>
      </c>
      <c r="B14" s="4" t="n"/>
      <c r="C14" s="4" t="n"/>
      <c r="D14" s="4" t="n"/>
      <c r="E14" s="4" t="n"/>
      <c r="F14" s="4" t="n"/>
      <c r="G14" s="4" t="n"/>
      <c r="H14" s="4" t="n"/>
    </row>
    <row r="15" ht="22" customHeight="1">
      <c r="A15" s="42" t="inlineStr">
        <is>
          <t>3. Variable 2 Range: Δεδομένα!$E$3:$E$23  (ΜΕΤΑ – με header)</t>
        </is>
      </c>
      <c r="B15" s="4" t="n"/>
      <c r="C15" s="4" t="n"/>
      <c r="D15" s="4" t="n"/>
      <c r="E15" s="4" t="n"/>
      <c r="F15" s="4" t="n"/>
      <c r="G15" s="4" t="n"/>
      <c r="H15" s="4" t="n"/>
    </row>
    <row r="16" ht="22" customHeight="1">
      <c r="A16" s="43" t="inlineStr">
        <is>
          <t>4. Hypothesized Mean Difference: 0</t>
        </is>
      </c>
      <c r="B16" s="4" t="n"/>
      <c r="C16" s="4" t="n"/>
      <c r="D16" s="4" t="n"/>
      <c r="E16" s="4" t="n"/>
      <c r="F16" s="4" t="n"/>
      <c r="G16" s="4" t="n"/>
      <c r="H16" s="4" t="n"/>
    </row>
    <row r="17" ht="22" customHeight="1">
      <c r="A17" s="42" t="inlineStr">
        <is>
          <t>5. Labels: ✓  |  Alpha: 0.05</t>
        </is>
      </c>
      <c r="B17" s="4" t="n"/>
      <c r="C17" s="4" t="n"/>
      <c r="D17" s="4" t="n"/>
      <c r="E17" s="4" t="n"/>
      <c r="F17" s="4" t="n"/>
      <c r="G17" s="4" t="n"/>
      <c r="H17" s="4" t="n"/>
    </row>
    <row r="18" ht="22" customHeight="1">
      <c r="A18" s="43" t="inlineStr">
        <is>
          <t>6. Output Range: Επιλέξτε κελί B19 → OK</t>
        </is>
      </c>
      <c r="B18" s="4" t="n"/>
      <c r="C18" s="4" t="n"/>
      <c r="D18" s="4" t="n"/>
      <c r="E18" s="4" t="n"/>
      <c r="F18" s="4" t="n"/>
      <c r="G18" s="4" t="n"/>
      <c r="H18" s="4" t="n"/>
    </row>
    <row r="19" ht="22" customHeight="1">
      <c r="A19" s="63" t="inlineStr">
        <is>
          <t>💡 ΣΗΜΕΙΩΣΗ: Το Paired t-Test είναι ισχυρότερο γιατί τα ίδια πλοία μετρώνται ΠΡΙΝ &amp; ΜΕΤΑ (μειώνεται η within-subject variability)</t>
        </is>
      </c>
      <c r="B19" s="4" t="n"/>
      <c r="C19" s="4" t="n"/>
      <c r="D19" s="4" t="n"/>
      <c r="E19" s="4" t="n"/>
      <c r="F19" s="4" t="n"/>
      <c r="G19" s="4" t="n"/>
      <c r="H19" s="4" t="n"/>
    </row>
    <row r="21">
      <c r="A21" s="45" t="inlineStr">
        <is>
          <t>ΑΠΟΤΕΛΕΣΜΑΤΑ PAIRED t-TEST (Υπολογισμός με Excel Formulas)</t>
        </is>
      </c>
    </row>
    <row r="22">
      <c r="A22" s="21" t="inlineStr"/>
      <c r="B22" s="21" t="inlineStr">
        <is>
          <t>ΠΡΙΝ (Var 1)</t>
        </is>
      </c>
      <c r="C22" s="21" t="inlineStr">
        <is>
          <t>ΜΕΤΑ (Var 2)</t>
        </is>
      </c>
    </row>
    <row r="23">
      <c r="A23" s="53" t="inlineStr">
        <is>
          <t>Mean</t>
        </is>
      </c>
      <c r="B23" s="47">
        <f>AVERAGE(Δεδομένα!D4:D23)</f>
        <v/>
      </c>
      <c r="C23" s="48">
        <f>AVERAGE(Δεδομένα!E4:E23)</f>
        <v/>
      </c>
    </row>
    <row r="24">
      <c r="A24" s="46" t="inlineStr">
        <is>
          <t>Variance</t>
        </is>
      </c>
      <c r="B24" s="47">
        <f>VAR(Δεδομένα!D4:D23)</f>
        <v/>
      </c>
      <c r="C24" s="48">
        <f>VAR(Δεδομένα!E4:E23)</f>
        <v/>
      </c>
    </row>
    <row r="25">
      <c r="A25" s="53" t="inlineStr">
        <is>
          <t>Observations</t>
        </is>
      </c>
      <c r="B25" s="47">
        <f>COUNT(Δεδομένα!D4:D23)</f>
        <v/>
      </c>
      <c r="C25" s="48">
        <f>COUNT(Δεδομένα!E4:E23)</f>
        <v/>
      </c>
    </row>
    <row r="26">
      <c r="A26" s="46" t="inlineStr">
        <is>
          <t>Pearson Correlation</t>
        </is>
      </c>
      <c r="B26" s="47">
        <f>CORREL(Δεδομένα!D4:D23,Δεδομένα!E4:E23)</f>
        <v/>
      </c>
      <c r="C26" s="54" t="inlineStr"/>
    </row>
    <row r="27">
      <c r="A27" s="53" t="inlineStr">
        <is>
          <t>Hypothesized Mean Diff</t>
        </is>
      </c>
      <c r="B27" s="47" t="inlineStr">
        <is>
          <t>0</t>
        </is>
      </c>
      <c r="C27" s="54" t="inlineStr"/>
    </row>
    <row r="28">
      <c r="A28" s="46" t="inlineStr">
        <is>
          <t>df</t>
        </is>
      </c>
      <c r="B28" s="47">
        <f>COUNT(Δεδομένα!D4:D23)-1</f>
        <v/>
      </c>
      <c r="C28" s="54" t="inlineStr"/>
    </row>
    <row r="29">
      <c r="A29" s="53" t="inlineStr">
        <is>
          <t>Mean of Differences (d̄)</t>
        </is>
      </c>
      <c r="B29" s="47">
        <f>AVERAGE(Δεδομένα!F4:F23)</f>
        <v/>
      </c>
      <c r="C29" s="54" t="inlineStr"/>
    </row>
    <row r="30">
      <c r="A30" s="46" t="inlineStr">
        <is>
          <t>SD of Differences (s_d)</t>
        </is>
      </c>
      <c r="B30" s="47">
        <f>STDEV(Δεδομένα!F4:F23)</f>
        <v/>
      </c>
      <c r="C30" s="54" t="inlineStr"/>
    </row>
    <row r="31">
      <c r="A31" s="53" t="inlineStr">
        <is>
          <t>t Stat</t>
        </is>
      </c>
      <c r="B31" s="47">
        <f>AVERAGE(Δεδομένα!F4:F23)/(STDEV(Δεδομένα!F4:F23)/SQRT(COUNT(Δεδομένα!F4:F23)))</f>
        <v/>
      </c>
      <c r="C31" s="54" t="inlineStr"/>
    </row>
    <row r="32">
      <c r="A32" s="46" t="inlineStr">
        <is>
          <t>P(T&lt;=t) one-tail</t>
        </is>
      </c>
      <c r="B32" s="47">
        <f>T.DIST.RT(B31,B27)</f>
        <v/>
      </c>
      <c r="C32" s="54" t="inlineStr"/>
    </row>
    <row r="33">
      <c r="A33" s="53" t="inlineStr">
        <is>
          <t>t Critical one-tail</t>
        </is>
      </c>
      <c r="B33" s="47">
        <f>T.INV(1-0.05,B27)</f>
        <v/>
      </c>
      <c r="C33" s="54" t="inlineStr"/>
    </row>
    <row r="34">
      <c r="A34" s="46" t="inlineStr">
        <is>
          <t>P(T&lt;=t) two-tail</t>
        </is>
      </c>
      <c r="B34" s="47">
        <f>T.DIST.2T(ABS(B31),B27)</f>
        <v/>
      </c>
      <c r="C34" s="54" t="inlineStr"/>
    </row>
    <row r="35">
      <c r="A35" s="53" t="inlineStr">
        <is>
          <t>t Critical two-tail</t>
        </is>
      </c>
      <c r="B35" s="47">
        <f>T.INV.2T(0.05,B27)</f>
        <v/>
      </c>
      <c r="C35" s="54" t="inlineStr"/>
    </row>
  </sheetData>
  <mergeCells count="12">
    <mergeCell ref="A12:H12"/>
    <mergeCell ref="A4:H4"/>
    <mergeCell ref="A18:H18"/>
    <mergeCell ref="A21:H21"/>
    <mergeCell ref="A15:H15"/>
    <mergeCell ref="A2:H2"/>
    <mergeCell ref="A16:H16"/>
    <mergeCell ref="A13:H13"/>
    <mergeCell ref="A14:H14"/>
    <mergeCell ref="A19:H19"/>
    <mergeCell ref="A1:H1"/>
    <mergeCell ref="A17:H1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40" customHeight="1">
      <c r="A1" s="64" t="inlineStr">
        <is>
          <t>🚢  ΣΥΝΟΨΗ ΑΠΟΤΕΛΕΣΜΑΤΩΝ &amp; ΕΠΙΧΕΙΡΗΜΑΤΙΚΑ ΣΥΜΠΕΡΑΣΜΑΤΑ – AEGEAN MARITIME S.A.</t>
        </is>
      </c>
    </row>
    <row r="2">
      <c r="A2" s="65" t="inlineStr">
        <is>
          <t>Ερώτημα: Μειώνει στατιστικά σημαντικά το νέο GPS-AI σύστημα τον χρόνο διέλευσης Πειραιάς-Αλεξάνδρεια;</t>
        </is>
      </c>
    </row>
    <row r="4">
      <c r="A4" s="45" t="inlineStr">
        <is>
          <t>ΣΥΓΚΕΝΤΡΩΤΙΚΑ ΑΠΟΤΕΛΕΣΜΑΤΑ ΑΝΑΛΥΣΕΩΝ</t>
        </is>
      </c>
    </row>
    <row r="5" ht="35" customHeight="1">
      <c r="A5" s="12" t="inlineStr">
        <is>
          <t>Ανάλυση</t>
        </is>
      </c>
      <c r="B5" s="12" t="inlineStr">
        <is>
          <t>Στατιστικό</t>
        </is>
      </c>
      <c r="C5" s="12" t="inlineStr">
        <is>
          <t>Τιμή</t>
        </is>
      </c>
      <c r="D5" s="12" t="inlineStr">
        <is>
          <t>Κριτική Τιμή</t>
        </is>
      </c>
      <c r="E5" s="12" t="inlineStr">
        <is>
          <t>P-value</t>
        </is>
      </c>
      <c r="F5" s="12" t="inlineStr">
        <is>
          <t>α</t>
        </is>
      </c>
      <c r="G5" s="12" t="inlineStr">
        <is>
          <t>Απόφαση</t>
        </is>
      </c>
      <c r="H5" s="12" t="inlineStr">
        <is>
          <t>Ερμηνεία</t>
        </is>
      </c>
      <c r="I5" s="12" t="inlineStr">
        <is>
          <t>Φύλλο</t>
        </is>
      </c>
    </row>
    <row r="6" ht="30" customHeight="1">
      <c r="A6" s="66" t="inlineStr">
        <is>
          <t>Descriptive Stats</t>
        </is>
      </c>
      <c r="B6" s="66" t="inlineStr">
        <is>
          <t>Μέσος ΠΡΙΝ</t>
        </is>
      </c>
      <c r="C6" s="67">
        <f>AVERAGE(Δεδομένα!D4:D23)</f>
        <v/>
      </c>
      <c r="D6" s="67" t="inlineStr">
        <is>
          <t>–</t>
        </is>
      </c>
      <c r="E6" s="67" t="inlineStr">
        <is>
          <t>–</t>
        </is>
      </c>
      <c r="F6" s="66" t="inlineStr">
        <is>
          <t>–</t>
        </is>
      </c>
      <c r="G6" s="68" t="inlineStr">
        <is>
          <t>–</t>
        </is>
      </c>
      <c r="H6" s="66" t="inlineStr">
        <is>
          <t>Χρόνος παλαιού συστήματος</t>
        </is>
      </c>
      <c r="I6" s="66" t="inlineStr">
        <is>
          <t>Περιγραφική Στατιστική</t>
        </is>
      </c>
    </row>
    <row r="7" ht="30" customHeight="1">
      <c r="A7" s="69" t="inlineStr">
        <is>
          <t>Descriptive Stats</t>
        </is>
      </c>
      <c r="B7" s="69" t="inlineStr">
        <is>
          <t>Μέσος ΜΕΤΑ</t>
        </is>
      </c>
      <c r="C7" s="70">
        <f>AVERAGE(Δεδομένα!E4:E23)</f>
        <v/>
      </c>
      <c r="D7" s="70" t="inlineStr">
        <is>
          <t>–</t>
        </is>
      </c>
      <c r="E7" s="70" t="inlineStr">
        <is>
          <t>–</t>
        </is>
      </c>
      <c r="F7" s="69" t="inlineStr">
        <is>
          <t>–</t>
        </is>
      </c>
      <c r="G7" s="68" t="inlineStr">
        <is>
          <t>–</t>
        </is>
      </c>
      <c r="H7" s="69" t="inlineStr">
        <is>
          <t>Χρόνος νέου συστήματος</t>
        </is>
      </c>
      <c r="I7" s="69" t="inlineStr">
        <is>
          <t>Περιγραφική Στατιστική</t>
        </is>
      </c>
    </row>
    <row r="8" ht="30" customHeight="1">
      <c r="A8" s="66" t="inlineStr">
        <is>
          <t>Descriptive Stats</t>
        </is>
      </c>
      <c r="B8" s="66" t="inlineStr">
        <is>
          <t>Μέση Διαφορά</t>
        </is>
      </c>
      <c r="C8" s="67">
        <f>AVERAGE(Δεδομένα!D4:D23)-AVERAGE(Δεδομένα!E4:E23)</f>
        <v/>
      </c>
      <c r="D8" s="67" t="inlineStr">
        <is>
          <t>–</t>
        </is>
      </c>
      <c r="E8" s="67" t="inlineStr">
        <is>
          <t>–</t>
        </is>
      </c>
      <c r="F8" s="66" t="inlineStr">
        <is>
          <t>–</t>
        </is>
      </c>
      <c r="G8" s="68" t="inlineStr">
        <is>
          <t>–</t>
        </is>
      </c>
      <c r="H8" s="66" t="inlineStr">
        <is>
          <t>Εξοικονόμηση χρόνου (ώρες)</t>
        </is>
      </c>
      <c r="I8" s="66" t="inlineStr">
        <is>
          <t>Περιγραφική Στατιστική</t>
        </is>
      </c>
    </row>
    <row r="9" ht="30" customHeight="1">
      <c r="A9" s="69" t="inlineStr">
        <is>
          <t>F-Test</t>
        </is>
      </c>
      <c r="B9" s="69" t="inlineStr">
        <is>
          <t>F statistic</t>
        </is>
      </c>
      <c r="C9" s="70">
        <f>VAR(Δεδομένα!D4:D23)/VAR(Δεδομένα!E4:E23)</f>
        <v/>
      </c>
      <c r="D9" s="70">
        <f>F.INV(0.95,19,19)</f>
        <v/>
      </c>
      <c r="E9" s="70">
        <f>F.DIST.RT(VAR(Δεδομένα!D4:D23)/VAR(Δεδομένα!E4:E23),19,19)</f>
        <v/>
      </c>
      <c r="F9" s="69" t="inlineStr">
        <is>
          <t>0.05</t>
        </is>
      </c>
      <c r="G9" s="68">
        <f>IF(C9&gt;D9,"ΑΠΟΡΡΙΨΗ H₀","ΑΠΟΔΟΧΗ H₀")</f>
        <v/>
      </c>
      <c r="H9" s="69" t="inlineStr">
        <is>
          <t>Ίσες ή άνισες διακυμάνσεις;</t>
        </is>
      </c>
      <c r="I9" s="69" t="inlineStr">
        <is>
          <t>F-Test Διακυμάνσεις</t>
        </is>
      </c>
    </row>
    <row r="10" ht="30" customHeight="1">
      <c r="A10" s="66" t="inlineStr">
        <is>
          <t>Two-Sample t-Test</t>
        </is>
      </c>
      <c r="B10" s="66" t="inlineStr">
        <is>
          <t>t Stat</t>
        </is>
      </c>
      <c r="C10" s="67">
        <f>(AVERAGE(Δεδομένα!D4:D23)-AVERAGE(Δεδομένα!E4:E23))/SQRT(VAR(Δεδομένα!D4:D23)/20+VAR(Δεδομένα!E4:E23)/20)</f>
        <v/>
      </c>
      <c r="D10" s="67">
        <f>T.INV.2T(0.05,38)</f>
        <v/>
      </c>
      <c r="E10" s="67">
        <f>T.DIST.2T(ABS((AVERAGE(Δεδομένα!D4:D23)-AVERAGE(Δεδομένα!E4:E23))/SQRT(VAR(Δεδομένα!D4:D23)/20+VAR(Δεδομένα!E4:E23)/20)),38)</f>
        <v/>
      </c>
      <c r="F10" s="66" t="inlineStr">
        <is>
          <t>0.05</t>
        </is>
      </c>
      <c r="G10" s="68">
        <f>IF(E10&lt;0.05,"ΑΠΟΡΡΙΨΗ H₀ ✓","ΑΠΟΔΟΧΗ H₀")</f>
        <v/>
      </c>
      <c r="H10" s="66" t="inlineStr">
        <is>
          <t>Στατ. σημαντική διαφορά μέσων;</t>
        </is>
      </c>
      <c r="I10" s="66" t="inlineStr">
        <is>
          <t>t-Test Ανεξάρτητα</t>
        </is>
      </c>
    </row>
    <row r="11" ht="30" customHeight="1">
      <c r="A11" s="69" t="inlineStr">
        <is>
          <t>Paired t-Test</t>
        </is>
      </c>
      <c r="B11" s="69" t="inlineStr">
        <is>
          <t>t Stat (paired)</t>
        </is>
      </c>
      <c r="C11" s="70">
        <f>AVERAGE(Δεδομένα!F4:F23)/(STDEV(Δεδομένα!F4:F23)/SQRT(20))</f>
        <v/>
      </c>
      <c r="D11" s="70">
        <f>T.INV.2T(0.05,19)</f>
        <v/>
      </c>
      <c r="E11" s="70">
        <f>T.DIST.2T(ABS(AVERAGE(Δεδομένα!F4:F23)/(STDEV(Δεδομένα!F4:F23)/SQRT(20))),19)</f>
        <v/>
      </c>
      <c r="F11" s="69" t="inlineStr">
        <is>
          <t>0.05</t>
        </is>
      </c>
      <c r="G11" s="68">
        <f>IF(E11&lt;0.05,"ΑΠΟΡΡΙΨΗ H₀ ✓","ΑΠΟΔΟΧΗ H₀")</f>
        <v/>
      </c>
      <c r="H11" s="69" t="inlineStr">
        <is>
          <t>Ζεύγη: στατ. σημαντική διαφορά;</t>
        </is>
      </c>
      <c r="I11" s="69" t="inlineStr">
        <is>
          <t>t-Test Ζεύγη (Paired)</t>
        </is>
      </c>
    </row>
    <row r="13" ht="35" customHeight="1">
      <c r="A13" s="71" t="inlineStr">
        <is>
          <t>ΕΠΙΧΕΙΡΗΜΑΤΙΚΑ ΣΥΜΠΕΡΑΣΜΑΤΑ &amp; ΣΥΣΤΑΣΕΙΣ</t>
        </is>
      </c>
      <c r="B13" s="4" t="n"/>
      <c r="C13" s="4" t="n"/>
      <c r="D13" s="4" t="n"/>
      <c r="E13" s="4" t="n"/>
      <c r="F13" s="4" t="n"/>
      <c r="G13" s="4" t="n"/>
      <c r="H13" s="4" t="n"/>
      <c r="I13" s="4" t="n"/>
    </row>
    <row r="14" ht="30" customHeight="1">
      <c r="A14" s="72" t="inlineStr">
        <is>
          <t>📊 Στατιστικό εύρημα:</t>
        </is>
      </c>
      <c r="B14" s="6" t="inlineStr">
        <is>
          <t>Αν P-value &lt; 0.05: Απορρίπτεται η H₀ → Υπάρχει στατιστικά σημαντική μείωση χρόνου</t>
        </is>
      </c>
      <c r="C14" s="4" t="n"/>
      <c r="D14" s="4" t="n"/>
      <c r="E14" s="4" t="n"/>
      <c r="F14" s="4" t="n"/>
      <c r="G14" s="4" t="n"/>
      <c r="H14" s="4" t="n"/>
      <c r="I14" s="4" t="n"/>
    </row>
    <row r="15" ht="30" customHeight="1">
      <c r="A15" s="72" t="inlineStr">
        <is>
          <t>⏱️ Πρακτική σημασία:</t>
        </is>
      </c>
      <c r="B15" s="52" t="inlineStr">
        <is>
          <t>Εξοικονόμηση ~4 ωρών ανά δρομολόγιο (εκτιμώμενη) → Με 200 δρομολόγια/έτος = ~800 ώρες εξοικονόμηση</t>
        </is>
      </c>
      <c r="C15" s="4" t="n"/>
      <c r="D15" s="4" t="n"/>
      <c r="E15" s="4" t="n"/>
      <c r="F15" s="4" t="n"/>
      <c r="G15" s="4" t="n"/>
      <c r="H15" s="4" t="n"/>
      <c r="I15" s="4" t="n"/>
    </row>
    <row r="16" ht="30" customHeight="1">
      <c r="A16" s="73" t="inlineStr">
        <is>
          <t>💰 Οικονομικό όφελος:</t>
        </is>
      </c>
      <c r="B16" s="6" t="inlineStr">
        <is>
          <t>Μείωση κόστους καυσίμων + αύξηση δρομολογίων → Αποτίμηση: ~2.000€/ώρα = ~1.600.000€/έτος</t>
        </is>
      </c>
      <c r="C16" s="4" t="n"/>
      <c r="D16" s="4" t="n"/>
      <c r="E16" s="4" t="n"/>
      <c r="F16" s="4" t="n"/>
      <c r="G16" s="4" t="n"/>
      <c r="H16" s="4" t="n"/>
      <c r="I16" s="4" t="n"/>
    </row>
    <row r="17" ht="30" customHeight="1">
      <c r="A17" s="74" t="inlineStr">
        <is>
          <t>🔧 Επόμενα βήματα:</t>
        </is>
      </c>
      <c r="B17" s="52" t="inlineStr">
        <is>
          <t>1) Επέκταση GPS-AI σε ολόκληρο τον στόλο  2) Παρακολούθηση 6μήνου  3) Cost-benefit analysis</t>
        </is>
      </c>
      <c r="C17" s="4" t="n"/>
      <c r="D17" s="4" t="n"/>
      <c r="E17" s="4" t="n"/>
      <c r="F17" s="4" t="n"/>
      <c r="G17" s="4" t="n"/>
      <c r="H17" s="4" t="n"/>
      <c r="I17" s="4" t="n"/>
    </row>
    <row r="18" ht="30" customHeight="1">
      <c r="A18" s="75" t="inlineStr">
        <is>
          <t>⚠️ Περιορισμοί:</t>
        </is>
      </c>
      <c r="B18" s="6" t="inlineStr">
        <is>
          <t>Μικρό δείγμα (n=20), εποχιακές διακυμάνσεις, συνθήκες θαλάσσης δεν ελέγχθηκαν</t>
        </is>
      </c>
      <c r="C18" s="4" t="n"/>
      <c r="D18" s="4" t="n"/>
      <c r="E18" s="4" t="n"/>
      <c r="F18" s="4" t="n"/>
      <c r="G18" s="4" t="n"/>
      <c r="H18" s="4" t="n"/>
      <c r="I18" s="4" t="n"/>
    </row>
    <row r="19" ht="30" customHeight="1">
      <c r="A19" s="73" t="inlineStr">
        <is>
          <t>📈 Σύσταση:</t>
        </is>
      </c>
      <c r="B19" s="52" t="inlineStr">
        <is>
          <t>ΝΑΙ στην πλήρη υιοθέτηση GPS-AI – τα στατιστικά στοιχεία υποστηρίζουν τη λήψη επένδυσης</t>
        </is>
      </c>
      <c r="C19" s="4" t="n"/>
      <c r="D19" s="4" t="n"/>
      <c r="E19" s="4" t="n"/>
      <c r="F19" s="4" t="n"/>
      <c r="G19" s="4" t="n"/>
      <c r="H19" s="4" t="n"/>
      <c r="I19" s="4" t="n"/>
    </row>
    <row r="21">
      <c r="A21" s="76" t="inlineStr">
        <is>
          <t>ΜΑΘΗΜΑΤΙΚΟΙ ΤΥΠΟΙ t-TEST (Θεωρητικό Υπόβαθρο)</t>
        </is>
      </c>
      <c r="B21" s="4" t="n"/>
      <c r="C21" s="4" t="n"/>
      <c r="D21" s="4" t="n"/>
      <c r="E21" s="4" t="n"/>
      <c r="F21" s="4" t="n"/>
      <c r="G21" s="4" t="n"/>
      <c r="H21" s="4" t="n"/>
      <c r="I21" s="4" t="n"/>
    </row>
    <row r="22" ht="28" customHeight="1">
      <c r="A22" s="5" t="inlineStr">
        <is>
          <t>Two-Sample t Stat:</t>
        </is>
      </c>
      <c r="B22" s="77" t="inlineStr">
        <is>
          <t>t = (x̄₁ - x̄₂) / √(s²₁/n₁ + s²₂/n₂)</t>
        </is>
      </c>
      <c r="C22" s="4" t="n"/>
      <c r="D22" s="4" t="n"/>
      <c r="E22" s="4" t="n"/>
      <c r="F22" s="6" t="inlineStr">
        <is>
          <t>Pooled: t = (x̄₁ - x̄₂) / √(sp²(1/n₁ + 1/n₂))</t>
        </is>
      </c>
      <c r="G22" s="4" t="n"/>
      <c r="H22" s="4" t="n"/>
      <c r="I22" s="4" t="n"/>
    </row>
    <row r="23" ht="28" customHeight="1">
      <c r="A23" s="5" t="inlineStr">
        <is>
          <t>Paired t Stat:</t>
        </is>
      </c>
      <c r="B23" s="77" t="inlineStr">
        <is>
          <t>t = d̄ / (s_d / √n)</t>
        </is>
      </c>
      <c r="C23" s="4" t="n"/>
      <c r="D23" s="4" t="n"/>
      <c r="E23" s="4" t="n"/>
      <c r="F23" s="52" t="inlineStr">
        <is>
          <t>όπου d̄ = μέσος των διαφορών, s_d = τυπική απόκλιση διαφορών</t>
        </is>
      </c>
      <c r="G23" s="4" t="n"/>
      <c r="H23" s="4" t="n"/>
      <c r="I23" s="4" t="n"/>
    </row>
    <row r="24" ht="28" customHeight="1">
      <c r="A24" s="5" t="inlineStr">
        <is>
          <t>Degrees of Freedom:</t>
        </is>
      </c>
      <c r="B24" s="77" t="inlineStr">
        <is>
          <t>Two-sample: df = n₁+n₂-2 (equal var)</t>
        </is>
      </c>
      <c r="C24" s="4" t="n"/>
      <c r="D24" s="4" t="n"/>
      <c r="E24" s="4" t="n"/>
      <c r="F24" s="6" t="inlineStr">
        <is>
          <t>Paired: df = n-1 = 19</t>
        </is>
      </c>
      <c r="G24" s="4" t="n"/>
      <c r="H24" s="4" t="n"/>
      <c r="I24" s="4" t="n"/>
    </row>
    <row r="25" ht="28" customHeight="1">
      <c r="A25" s="5" t="inlineStr">
        <is>
          <t>Κριτική Περιοχή:</t>
        </is>
      </c>
      <c r="B25" s="77" t="inlineStr">
        <is>
          <t>Απόρριψη H₀ αν: |t_stat| &gt; t_critical</t>
        </is>
      </c>
      <c r="C25" s="4" t="n"/>
      <c r="D25" s="4" t="n"/>
      <c r="E25" s="4" t="n"/>
      <c r="F25" s="52" t="inlineStr">
        <is>
          <t>ή ισοδύναμα αν: P-value &lt; α (0.05)</t>
        </is>
      </c>
      <c r="G25" s="4" t="n"/>
      <c r="H25" s="4" t="n"/>
      <c r="I25" s="4" t="n"/>
    </row>
  </sheetData>
  <mergeCells count="19">
    <mergeCell ref="B16:I16"/>
    <mergeCell ref="B24:E24"/>
    <mergeCell ref="A21:I21"/>
    <mergeCell ref="B18:I18"/>
    <mergeCell ref="A2:I2"/>
    <mergeCell ref="B25:E25"/>
    <mergeCell ref="B14:I14"/>
    <mergeCell ref="F25:I25"/>
    <mergeCell ref="A4:I4"/>
    <mergeCell ref="B22:E22"/>
    <mergeCell ref="B17:I17"/>
    <mergeCell ref="A13:I13"/>
    <mergeCell ref="F24:I24"/>
    <mergeCell ref="B19:I19"/>
    <mergeCell ref="B23:E23"/>
    <mergeCell ref="B15:I15"/>
    <mergeCell ref="A1:I1"/>
    <mergeCell ref="F23:I23"/>
    <mergeCell ref="F22:I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2026-03-03T13:29:03Z</dcterms:created>
  <dcterms:modified xmlns:dcterms="http://purl.org/dc/terms/" xmlns:xsi="http://www.w3.org/2001/XMLSchema-instance" xsi:type="dcterms:W3CDTF">2026-03-03T13:32:50Z</dcterms:modified>
</cp:coreProperties>
</file>